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395" windowHeight="5010" activeTab="1"/>
  </bookViews>
  <sheets>
    <sheet name="Tồn kho tháng 6" sheetId="1" r:id="rId1"/>
    <sheet name="Nhật kí Xuất - Nhập kho" sheetId="2" r:id="rId2"/>
    <sheet name="Phân loại" sheetId="3" r:id="rId3"/>
    <sheet name="Tổng hợp Xuất - Nhập - Tồn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'Nhật kí Xuất - Nhập kho'!$B$5:$I$5</definedName>
  </definedNames>
  <calcPr fullCalcOnLoad="1"/>
</workbook>
</file>

<file path=xl/sharedStrings.xml><?xml version="1.0" encoding="utf-8"?>
<sst xmlns="http://schemas.openxmlformats.org/spreadsheetml/2006/main" count="462" uniqueCount="118">
  <si>
    <t>STT</t>
  </si>
  <si>
    <t>Mã NVL</t>
  </si>
  <si>
    <t>Tên NVL</t>
  </si>
  <si>
    <t>DVT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</si>
  <si>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</si>
  <si>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</si>
  <si>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</si>
  <si>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</si>
  <si>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</si>
  <si>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</si>
  <si>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</si>
  <si>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</si>
  <si>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</si>
  <si>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</si>
  <si>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</si>
  <si>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</si>
  <si>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</si>
  <si>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</si>
  <si>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</si>
  <si>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</si>
  <si>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</si>
  <si>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</si>
  <si>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</si>
  <si>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</si>
  <si>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</si>
  <si>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</si>
  <si>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THẺ KHO</t>
  </si>
  <si>
    <t>NGÀY</t>
  </si>
  <si>
    <t>TÊN NVL</t>
  </si>
  <si>
    <t>ĐVT</t>
  </si>
  <si>
    <t>DIỄN GIẢI</t>
  </si>
  <si>
    <t>NHẬP</t>
  </si>
  <si>
    <t>XUẤT</t>
  </si>
  <si>
    <t>GHI CHÚ</t>
  </si>
  <si>
    <t xml:space="preserve">KHO HÀNG TẠI </t>
  </si>
  <si>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</si>
  <si>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</si>
  <si>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</si>
  <si>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</si>
  <si>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</si>
  <si>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</si>
  <si>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</si>
  <si>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</si>
  <si>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</si>
  <si>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</si>
  <si>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</si>
  <si>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Dư cuối kỳ</t>
  </si>
  <si>
    <t>Ghi chú</t>
  </si>
  <si>
    <t>lit</t>
  </si>
  <si>
    <t>Người lập biểu</t>
  </si>
  <si>
    <t>Kế toán trưởng</t>
  </si>
  <si>
    <t>(Ký, họ tên)</t>
  </si>
  <si>
    <t xml:space="preserve">Số dư tháng trước </t>
  </si>
  <si>
    <t>900ml</t>
  </si>
  <si>
    <t>500ml</t>
  </si>
  <si>
    <t>200ml</t>
  </si>
  <si>
    <t>195gr</t>
  </si>
  <si>
    <t>230gr</t>
  </si>
  <si>
    <t>200gr</t>
  </si>
  <si>
    <t>400gr</t>
  </si>
  <si>
    <t>900gr</t>
  </si>
  <si>
    <t>454gr</t>
  </si>
  <si>
    <t>500gr</t>
  </si>
  <si>
    <t>Loại</t>
  </si>
  <si>
    <t>Tên SP</t>
  </si>
  <si>
    <t>Số lượng</t>
  </si>
  <si>
    <t>BẢNG THỐNG KÊ
SỐ LƯỢNG TỪNG LOẠI SẢN PHẨM</t>
  </si>
  <si>
    <t>1000ml</t>
  </si>
  <si>
    <t>2000ml</t>
  </si>
  <si>
    <t>2000gr</t>
  </si>
  <si>
    <t>1000gr</t>
  </si>
  <si>
    <t>Nhập từ quán cơm 2000</t>
  </si>
  <si>
    <t>http://nguoitoicuumang.com/index.php/forum?view=topic&amp;catid=47&amp;id=88169&amp;start=18#99917</t>
  </si>
  <si>
    <t>http://nguoitoicuumang.com/index.php/forum?view=topic&amp;catid=47&amp;id=88167&amp;start=18#99952</t>
  </si>
  <si>
    <t>http://nguoitoicuumang.com/index.php/forum?view=topic&amp;catid=13&amp;id=88328&amp;start=72#100004</t>
  </si>
  <si>
    <t>http://nguoitoicuumang.com/index.php/forum?view=topic&amp;catid=13&amp;id=88328&amp;start=72#100006</t>
  </si>
  <si>
    <t>http://nguoitoicuumang.com/index.php/forum?view=topic&amp;catid=47&amp;id=88175&amp;start=24#99947</t>
  </si>
  <si>
    <t>http://nguoitoicuumang.com/index.php/forum/search?view=search&amp;query=m%E1%BA%B9%20tu%E1%BB%87&amp;childforums=1</t>
  </si>
  <si>
    <t>http://nguoitoicuumang.com/index.php/forum?view=topic&amp;catid=47&amp;id=88006&amp;start=18#99953</t>
  </si>
  <si>
    <t>http://nguoitoicuumang.com/index.php/forum?view=topic&amp;catid=47&amp;id=88289&amp;start=18#99916</t>
  </si>
  <si>
    <t>http://nguoitoicuumang.com/index.php/forum?view=topic&amp;catid=47&amp;id=88178&amp;start=12#99889</t>
  </si>
  <si>
    <t>http://nguoitoicuumang.com/index.php/forum?view=topic&amp;catid=47&amp;id=88177&amp;start=30#99946</t>
  </si>
  <si>
    <t>http://nguoitoicuumang.com/index.php/forum/cac-hoan-c-nh-ha-tinh/88394-ha-t-nh-ca-m-xuya-n-cha-l-ng-ba-nh-ta-t-nua-i-hai-ng-a-i-ia-n#101082</t>
  </si>
  <si>
    <t>http://nguoitoicuumang.com/index.php/forum?view=topic&amp;catid=47&amp;id=88380&amp;start=6#99704</t>
  </si>
  <si>
    <t>http://nguoitoicuumang.com/index.php/forum/cac-hoan-c-nh-ha-tinh/88389-ba-c-ha-tp-ha-t-nh-a-ng-tha-n-nua-i-ba-cha-u-ma-ca-i#101221</t>
  </si>
  <si>
    <t>Tháng 7/2018</t>
  </si>
  <si>
    <t>KHO HÀNG TẠI HÀ TĨNH.</t>
  </si>
  <si>
    <t>Xuất nồi cháo tháng 7</t>
  </si>
  <si>
    <t>24/7/2018</t>
  </si>
  <si>
    <t>Xuất CMTX tháng 7 chị Định</t>
  </si>
  <si>
    <t>Xuất CMTX tháng 7 ông Thìn</t>
  </si>
  <si>
    <t>Xuất CMTX tháng 7 Chị Vĩnh</t>
  </si>
  <si>
    <t>Xuất CMTX tháng 7 anh Thái</t>
  </si>
  <si>
    <t>Xuất CMTX tháng 7 O Lý</t>
  </si>
  <si>
    <t>Xuất CMTX tháng 7 anh Đào</t>
  </si>
  <si>
    <t>Xuất CMTX tháng 7 anh Liệu</t>
  </si>
  <si>
    <t>Xuất CMTX tháng 7 cụ Phẩm</t>
  </si>
  <si>
    <t>Xuất CMTX tháng 7 cháu Phương</t>
  </si>
  <si>
    <t>Xuất CMTX tháng 7 bé Thủy</t>
  </si>
  <si>
    <t>Xuất CMTX tháng 7 anh Dũng</t>
  </si>
  <si>
    <t>Xuất CMTX tháng 7 anh Thành</t>
  </si>
  <si>
    <t>Xuất CMTX tháng 7 em Đức &amp; Anh</t>
  </si>
  <si>
    <t>Xuất CMTX tháng 7 anh Quốc</t>
  </si>
  <si>
    <t>Xuất CMTX tháng 7 ông Học</t>
  </si>
  <si>
    <t>Xuất CMTX tháng 7 bà Đoài</t>
  </si>
  <si>
    <t>Xuất CMTX tháng 7 chị Lương (Cẩm Huy)</t>
  </si>
  <si>
    <t>Xuất CMTX tháng 7 chú Thành</t>
  </si>
  <si>
    <t>Xuất CMTX tháng 7 mẹ Nhương</t>
  </si>
  <si>
    <t>Xuất CMTX tháng 7 ông bà Điếm</t>
  </si>
  <si>
    <t>Xuất CMTX tháng 7 em Hoa</t>
  </si>
  <si>
    <t>Xuất CMTX tháng 7 mẹ Tuệ</t>
  </si>
  <si>
    <t>Xuất CMTX tháng 7 em Hiền</t>
  </si>
  <si>
    <t>Xuất CMTX tháng 7 chị Lục</t>
  </si>
  <si>
    <t>Xuất CMTX tháng 7 bà Hòa</t>
  </si>
  <si>
    <t>Xuất CMTX tháng 7 anh Long</t>
  </si>
  <si>
    <t>Xuất CMTX tháng 7 chị Hường</t>
  </si>
  <si>
    <t>Xuất CMTX tháng 7 Chị Thanh</t>
  </si>
  <si>
    <t>Xuất CMTX tháng 7 Chị Lương (Hồng Lộc)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</si>
</sst>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#,##0.0_);\(#,##0.0\)"/>
    <numFmt numFmtId="174" formatCode="0.000"/>
    <numFmt numFmtId="175" formatCode="_(* #,##0.000_);_(* \(#,##0.000\);_(* &quot;-&quot;???_);_(@_)"/>
    <numFmt numFmtId="176" formatCode="_(* #,##0.0_);_(* \(#,##0.0\);_(* &quot;-&quot;??_);_(@_)"/>
    <numFmt numFmtId="177" formatCode="_(* #,##0_);_(* \(#,##0\);_(* &quot;-&quot;??_);_(@_)"/>
    <numFmt numFmtId="178" formatCode="#,##0.000_);\(#,##0.000\)"/>
    <numFmt numFmtId="179" formatCode="_-* #,##0.000\ _₫_-;\-* #,##0.000\ _₫_-;_-* &quot;-&quot;?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b/>
      <sz val="13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72" fontId="6" fillId="0" borderId="12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72" fontId="7" fillId="0" borderId="0" xfId="42" applyNumberFormat="1" applyFont="1" applyAlignment="1">
      <alignment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Border="1" applyAlignment="1" applyProtection="1">
      <alignment/>
      <protection/>
    </xf>
    <xf numFmtId="43" fontId="7" fillId="0" borderId="10" xfId="42" applyFont="1" applyBorder="1" applyAlignment="1">
      <alignment/>
    </xf>
    <xf numFmtId="172" fontId="10" fillId="0" borderId="10" xfId="42" applyNumberFormat="1" applyFont="1" applyBorder="1" applyAlignment="1">
      <alignment/>
    </xf>
    <xf numFmtId="172" fontId="10" fillId="0" borderId="10" xfId="42" applyNumberFormat="1" applyFont="1" applyFill="1" applyBorder="1" applyAlignment="1">
      <alignment/>
    </xf>
    <xf numFmtId="4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43" fontId="19" fillId="0" borderId="10" xfId="42" applyFont="1" applyBorder="1" applyAlignment="1">
      <alignment/>
    </xf>
    <xf numFmtId="43" fontId="0" fillId="0" borderId="0" xfId="42" applyFont="1" applyAlignment="1">
      <alignment/>
    </xf>
    <xf numFmtId="43" fontId="3" fillId="0" borderId="0" xfId="42" applyNumberFormat="1" applyFont="1" applyBorder="1" applyAlignment="1">
      <alignment/>
    </xf>
    <xf numFmtId="43" fontId="2" fillId="33" borderId="10" xfId="42" applyNumberFormat="1" applyFont="1" applyFill="1" applyBorder="1" applyAlignment="1">
      <alignment horizontal="center" vertical="center"/>
    </xf>
    <xf numFmtId="43" fontId="3" fillId="0" borderId="10" xfId="42" applyNumberFormat="1" applyFont="1" applyBorder="1" applyAlignment="1">
      <alignment/>
    </xf>
    <xf numFmtId="43" fontId="3" fillId="0" borderId="0" xfId="42" applyNumberFormat="1" applyFont="1" applyAlignment="1">
      <alignment/>
    </xf>
    <xf numFmtId="41" fontId="7" fillId="0" borderId="0" xfId="0" applyNumberFormat="1" applyFont="1" applyBorder="1" applyAlignment="1">
      <alignment/>
    </xf>
    <xf numFmtId="43" fontId="3" fillId="34" borderId="0" xfId="42" applyNumberFormat="1" applyFont="1" applyFill="1" applyBorder="1" applyAlignment="1">
      <alignment/>
    </xf>
    <xf numFmtId="43" fontId="2" fillId="34" borderId="10" xfId="42" applyNumberFormat="1" applyFont="1" applyFill="1" applyBorder="1" applyAlignment="1">
      <alignment horizontal="center" vertical="center"/>
    </xf>
    <xf numFmtId="43" fontId="3" fillId="34" borderId="10" xfId="42" applyNumberFormat="1" applyFont="1" applyFill="1" applyBorder="1" applyAlignment="1">
      <alignment/>
    </xf>
    <xf numFmtId="43" fontId="3" fillId="34" borderId="0" xfId="42" applyNumberFormat="1" applyFont="1" applyFill="1" applyAlignment="1">
      <alignment/>
    </xf>
    <xf numFmtId="0" fontId="11" fillId="0" borderId="10" xfId="57" applyFont="1" applyBorder="1">
      <alignment/>
      <protection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172" fontId="6" fillId="35" borderId="16" xfId="0" applyNumberFormat="1" applyFont="1" applyFill="1" applyBorder="1" applyAlignment="1">
      <alignment horizontal="center" vertical="center"/>
    </xf>
    <xf numFmtId="172" fontId="6" fillId="35" borderId="17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o\B&#225;o%20c&#225;o%20xu&#7845;t%20nh&#7853;p%20t&#7891;n_01%20(Autosav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&#7843;ng%20xu&#7845;t%20nh&#7853;p%20t&#7891;n%20th&#225;ng%2012%20H&#224;%20T&#297;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&#7891;n%20kho%20th&#225;ng%20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uyên vật liệu"/>
      <sheetName val="Nhập"/>
      <sheetName val="Tổng hợp"/>
      <sheetName val="Tồn kho"/>
      <sheetName val="Gạo"/>
      <sheetName val="Dầu ăn"/>
      <sheetName val="Nước tương"/>
      <sheetName val="Nước mắm"/>
      <sheetName val="Bột canh"/>
      <sheetName val="Hạt nêm"/>
      <sheetName val="Đường"/>
      <sheetName val="Muối"/>
      <sheetName val="Bột ngọt"/>
      <sheetName val="Tiêu"/>
      <sheetName val="Bột điều"/>
      <sheetName val="Bột nghệ"/>
      <sheetName val="Bún gạo"/>
      <sheetName val="Nấm tai mèo"/>
      <sheetName val="Sheet5"/>
    </sheetNames>
    <sheetDataSet>
      <sheetData sheetId="0">
        <row r="5">
          <cell r="A5">
            <v>1</v>
          </cell>
          <cell r="B5" t="str">
            <v>Gạo</v>
          </cell>
          <cell r="C5" t="str">
            <v>NVL001</v>
          </cell>
          <cell r="D5" t="str">
            <v>kg</v>
          </cell>
          <cell r="E5">
            <v>0</v>
          </cell>
          <cell r="F5">
            <v>3789</v>
          </cell>
        </row>
        <row r="6">
          <cell r="A6">
            <v>2</v>
          </cell>
          <cell r="B6" t="str">
            <v>Dầu ăn</v>
          </cell>
          <cell r="C6" t="str">
            <v>NVL002</v>
          </cell>
          <cell r="D6" t="str">
            <v>lit</v>
          </cell>
          <cell r="E6">
            <v>0</v>
          </cell>
          <cell r="F6">
            <v>345.95000000000005</v>
          </cell>
        </row>
        <row r="7">
          <cell r="A7">
            <v>3</v>
          </cell>
          <cell r="B7" t="str">
            <v>Nước tương</v>
          </cell>
          <cell r="C7" t="str">
            <v>NVL003</v>
          </cell>
          <cell r="D7" t="str">
            <v>lit</v>
          </cell>
          <cell r="E7">
            <v>0</v>
          </cell>
          <cell r="F7">
            <v>223</v>
          </cell>
        </row>
        <row r="8">
          <cell r="A8">
            <v>4</v>
          </cell>
          <cell r="B8" t="str">
            <v>Nước mắm</v>
          </cell>
          <cell r="C8" t="str">
            <v>NVL004</v>
          </cell>
          <cell r="D8" t="str">
            <v>lit</v>
          </cell>
          <cell r="E8">
            <v>0</v>
          </cell>
          <cell r="F8">
            <v>248.025</v>
          </cell>
        </row>
        <row r="9">
          <cell r="A9">
            <v>5</v>
          </cell>
          <cell r="B9" t="str">
            <v>Bột canh</v>
          </cell>
          <cell r="C9" t="str">
            <v>NVL005</v>
          </cell>
          <cell r="D9" t="str">
            <v>kg</v>
          </cell>
          <cell r="E9">
            <v>0</v>
          </cell>
          <cell r="F9">
            <v>83.75</v>
          </cell>
        </row>
        <row r="10">
          <cell r="A10">
            <v>6</v>
          </cell>
          <cell r="B10" t="str">
            <v>Hạt nêm</v>
          </cell>
          <cell r="C10" t="str">
            <v>NVL006</v>
          </cell>
          <cell r="D10" t="str">
            <v>kg</v>
          </cell>
          <cell r="E10">
            <v>0</v>
          </cell>
          <cell r="F10">
            <v>69.94000000000001</v>
          </cell>
        </row>
        <row r="11">
          <cell r="A11">
            <v>7</v>
          </cell>
          <cell r="B11" t="str">
            <v>Đường</v>
          </cell>
          <cell r="C11" t="str">
            <v>NVL007</v>
          </cell>
          <cell r="D11" t="str">
            <v>kg</v>
          </cell>
          <cell r="E11">
            <v>0</v>
          </cell>
          <cell r="F11">
            <v>241.5</v>
          </cell>
        </row>
        <row r="12">
          <cell r="A12">
            <v>8</v>
          </cell>
          <cell r="B12" t="str">
            <v>Muối</v>
          </cell>
          <cell r="C12" t="str">
            <v>NVL008</v>
          </cell>
          <cell r="D12" t="str">
            <v>kg</v>
          </cell>
          <cell r="E12">
            <v>0</v>
          </cell>
          <cell r="F12">
            <v>87.5</v>
          </cell>
        </row>
        <row r="13">
          <cell r="A13">
            <v>9</v>
          </cell>
          <cell r="B13" t="str">
            <v>Bột ngọt</v>
          </cell>
          <cell r="C13" t="str">
            <v>NVL009</v>
          </cell>
          <cell r="D13" t="str">
            <v>kg</v>
          </cell>
          <cell r="E13">
            <v>0</v>
          </cell>
          <cell r="F13">
            <v>54.992000000000004</v>
          </cell>
        </row>
        <row r="14">
          <cell r="A14">
            <v>10</v>
          </cell>
          <cell r="B14" t="str">
            <v>Tiêu</v>
          </cell>
          <cell r="C14" t="str">
            <v>NVL010</v>
          </cell>
          <cell r="D14" t="str">
            <v>kg</v>
          </cell>
          <cell r="E14">
            <v>0</v>
          </cell>
          <cell r="F14">
            <v>0</v>
          </cell>
        </row>
        <row r="15">
          <cell r="A15">
            <v>11</v>
          </cell>
          <cell r="B15" t="str">
            <v>Bột điều</v>
          </cell>
          <cell r="C15" t="str">
            <v>NVL011</v>
          </cell>
          <cell r="D15" t="str">
            <v>kg</v>
          </cell>
          <cell r="E15">
            <v>0</v>
          </cell>
          <cell r="F15">
            <v>0</v>
          </cell>
        </row>
        <row r="16">
          <cell r="A16">
            <v>12</v>
          </cell>
          <cell r="B16" t="str">
            <v>Bột nghệ</v>
          </cell>
          <cell r="C16" t="str">
            <v>NVL012</v>
          </cell>
          <cell r="D16" t="str">
            <v>kg</v>
          </cell>
          <cell r="E16">
            <v>0</v>
          </cell>
          <cell r="F16">
            <v>3.5</v>
          </cell>
        </row>
        <row r="17">
          <cell r="A17">
            <v>13</v>
          </cell>
          <cell r="B17" t="str">
            <v>Bún gạo</v>
          </cell>
          <cell r="C17" t="str">
            <v>NVL013</v>
          </cell>
          <cell r="D17" t="str">
            <v>kg</v>
          </cell>
          <cell r="E17">
            <v>0</v>
          </cell>
          <cell r="F17">
            <v>42</v>
          </cell>
        </row>
        <row r="18">
          <cell r="A18">
            <v>14</v>
          </cell>
          <cell r="B18" t="str">
            <v>Nấm tai mèo</v>
          </cell>
          <cell r="C18" t="str">
            <v>NVL014</v>
          </cell>
          <cell r="D18" t="str">
            <v>kg</v>
          </cell>
          <cell r="E18">
            <v>0</v>
          </cell>
          <cell r="F18">
            <v>3</v>
          </cell>
        </row>
      </sheetData>
      <sheetData sheetId="2">
        <row r="10">
          <cell r="B10" t="str">
            <v>NVL001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ồn kho tháng 11"/>
      <sheetName val="Nhật kí Xuất - Nhập kho"/>
      <sheetName val="Phân loại"/>
      <sheetName val="Tổng hợp Xuất - Nhập - Tồn"/>
    </sheetNames>
    <sheetDataSet>
      <sheetData sheetId="0">
        <row r="4">
          <cell r="C4" t="str">
            <v>GA</v>
          </cell>
          <cell r="D4" t="str">
            <v>Gạo</v>
          </cell>
          <cell r="E4" t="str">
            <v>kg</v>
          </cell>
        </row>
        <row r="5">
          <cell r="C5" t="str">
            <v>DA</v>
          </cell>
          <cell r="D5" t="str">
            <v>Dầu ăn</v>
          </cell>
          <cell r="E5" t="str">
            <v>lít</v>
          </cell>
        </row>
        <row r="6">
          <cell r="C6" t="str">
            <v>NM</v>
          </cell>
          <cell r="D6" t="str">
            <v>Nước mắm</v>
          </cell>
          <cell r="E6" t="str">
            <v>lít</v>
          </cell>
        </row>
        <row r="7">
          <cell r="C7" t="str">
            <v>NT</v>
          </cell>
          <cell r="D7" t="str">
            <v>Nước tương</v>
          </cell>
          <cell r="E7" t="str">
            <v>lít</v>
          </cell>
        </row>
        <row r="8">
          <cell r="C8" t="str">
            <v>BC</v>
          </cell>
          <cell r="D8" t="str">
            <v>Bột canh</v>
          </cell>
          <cell r="E8" t="str">
            <v>kg</v>
          </cell>
        </row>
        <row r="9">
          <cell r="C9" t="str">
            <v>HN</v>
          </cell>
          <cell r="D9" t="str">
            <v>Hạt nêm</v>
          </cell>
          <cell r="E9" t="str">
            <v>kg</v>
          </cell>
        </row>
        <row r="10">
          <cell r="C10" t="str">
            <v>BN</v>
          </cell>
          <cell r="D10" t="str">
            <v>Bột ngọt</v>
          </cell>
          <cell r="E10" t="str">
            <v>kg</v>
          </cell>
        </row>
        <row r="11">
          <cell r="C11" t="str">
            <v>MU</v>
          </cell>
          <cell r="D11" t="str">
            <v>Muối</v>
          </cell>
          <cell r="E11" t="str">
            <v>kg</v>
          </cell>
        </row>
        <row r="12">
          <cell r="C12" t="str">
            <v>DU</v>
          </cell>
          <cell r="D12" t="str">
            <v>Đường</v>
          </cell>
          <cell r="E12" t="str">
            <v>kg</v>
          </cell>
        </row>
        <row r="13">
          <cell r="C13" t="str">
            <v>TI</v>
          </cell>
          <cell r="D13" t="str">
            <v>Tiêu</v>
          </cell>
          <cell r="E13" t="str">
            <v>kg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ồn kho tháng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zoomScalePageLayoutView="0" workbookViewId="0" topLeftCell="A1">
      <selection activeCell="F4" sqref="F4:F13"/>
    </sheetView>
  </sheetViews>
  <sheetFormatPr defaultColWidth="9.140625" defaultRowHeight="15"/>
  <cols>
    <col min="1" max="1" width="3.421875" style="0" customWidth="1"/>
    <col min="2" max="2" width="4.421875" style="0" customWidth="1"/>
    <col min="3" max="3" width="6.7109375" style="0" customWidth="1"/>
    <col min="4" max="4" width="16.28125" style="0" customWidth="1"/>
    <col min="5" max="5" width="6.28125" style="0" customWidth="1"/>
    <col min="6" max="6" width="17.7109375" style="0" customWidth="1"/>
  </cols>
  <sheetData>
    <row r="3" spans="2:6" ht="29.25" customHeight="1">
      <c r="B3" s="49" t="s">
        <v>0</v>
      </c>
      <c r="C3" s="49" t="s">
        <v>1</v>
      </c>
      <c r="D3" s="49" t="s">
        <v>2</v>
      </c>
      <c r="E3" s="49" t="s">
        <v>3</v>
      </c>
      <c r="F3" s="49" t="s">
        <v>52</v>
      </c>
    </row>
    <row r="4" spans="2:9" ht="17.25">
      <c r="B4" s="50">
        <v>1</v>
      </c>
      <c r="C4" s="50" t="s">
        <v>4</v>
      </c>
      <c r="D4" s="51" t="s">
        <v>5</v>
      </c>
      <c r="E4" s="50" t="s">
        <v>6</v>
      </c>
      <c r="F4" s="36">
        <v>321</v>
      </c>
      <c r="I4" s="43"/>
    </row>
    <row r="5" spans="2:9" ht="17.25">
      <c r="B5" s="50">
        <v>2</v>
      </c>
      <c r="C5" s="50" t="s">
        <v>7</v>
      </c>
      <c r="D5" s="51" t="s">
        <v>8</v>
      </c>
      <c r="E5" s="50" t="s">
        <v>9</v>
      </c>
      <c r="F5" s="38">
        <v>25.5</v>
      </c>
      <c r="I5" s="43"/>
    </row>
    <row r="6" spans="2:9" ht="17.25">
      <c r="B6" s="50">
        <v>3</v>
      </c>
      <c r="C6" s="50" t="s">
        <v>10</v>
      </c>
      <c r="D6" s="51" t="s">
        <v>11</v>
      </c>
      <c r="E6" s="50" t="s">
        <v>9</v>
      </c>
      <c r="F6" s="38">
        <v>45.65</v>
      </c>
      <c r="I6" s="43"/>
    </row>
    <row r="7" spans="2:9" ht="17.25">
      <c r="B7" s="50">
        <v>4</v>
      </c>
      <c r="C7" s="50" t="s">
        <v>12</v>
      </c>
      <c r="D7" s="51" t="s">
        <v>13</v>
      </c>
      <c r="E7" s="50" t="s">
        <v>9</v>
      </c>
      <c r="F7" s="38">
        <v>18.143</v>
      </c>
      <c r="I7" s="43"/>
    </row>
    <row r="8" spans="2:9" ht="17.25">
      <c r="B8" s="50">
        <v>5</v>
      </c>
      <c r="C8" s="50" t="s">
        <v>14</v>
      </c>
      <c r="D8" s="51" t="s">
        <v>15</v>
      </c>
      <c r="E8" s="50" t="s">
        <v>6</v>
      </c>
      <c r="F8" s="38">
        <v>2.201</v>
      </c>
      <c r="I8" s="43"/>
    </row>
    <row r="9" spans="2:9" ht="17.25">
      <c r="B9" s="50">
        <v>6</v>
      </c>
      <c r="C9" s="50" t="s">
        <v>16</v>
      </c>
      <c r="D9" s="51" t="s">
        <v>17</v>
      </c>
      <c r="E9" s="50" t="s">
        <v>6</v>
      </c>
      <c r="F9" s="41">
        <v>18.6</v>
      </c>
      <c r="I9" s="43"/>
    </row>
    <row r="10" spans="2:9" ht="17.25">
      <c r="B10" s="50">
        <v>7</v>
      </c>
      <c r="C10" s="50" t="s">
        <v>18</v>
      </c>
      <c r="D10" s="51" t="s">
        <v>19</v>
      </c>
      <c r="E10" s="50" t="s">
        <v>6</v>
      </c>
      <c r="F10" s="38">
        <v>15.326</v>
      </c>
      <c r="I10" s="43"/>
    </row>
    <row r="11" spans="2:9" ht="17.25">
      <c r="B11" s="50">
        <v>8</v>
      </c>
      <c r="C11" s="50" t="s">
        <v>20</v>
      </c>
      <c r="D11" s="51" t="s">
        <v>21</v>
      </c>
      <c r="E11" s="50" t="s">
        <v>6</v>
      </c>
      <c r="F11" s="41">
        <v>47.5</v>
      </c>
      <c r="I11" s="43"/>
    </row>
    <row r="12" spans="2:9" ht="17.25">
      <c r="B12" s="50">
        <v>9</v>
      </c>
      <c r="C12" s="50" t="s">
        <v>22</v>
      </c>
      <c r="D12" s="51" t="s">
        <v>23</v>
      </c>
      <c r="E12" s="50" t="s">
        <v>6</v>
      </c>
      <c r="F12" s="41">
        <v>13.5</v>
      </c>
      <c r="I12" s="43"/>
    </row>
    <row r="13" spans="2:9" ht="17.25">
      <c r="B13" s="50">
        <v>10</v>
      </c>
      <c r="C13" s="50" t="s">
        <v>24</v>
      </c>
      <c r="D13" s="51" t="s">
        <v>25</v>
      </c>
      <c r="E13" s="50" t="s">
        <v>6</v>
      </c>
      <c r="F13" s="38"/>
      <c r="I13" s="43"/>
    </row>
    <row r="14" spans="2:9" ht="17.25">
      <c r="B14" s="50"/>
      <c r="C14" s="52"/>
      <c r="D14" s="53"/>
      <c r="E14" s="50"/>
      <c r="F14" s="54"/>
      <c r="I14" s="43"/>
    </row>
    <row r="15" spans="2:9" ht="17.25">
      <c r="B15" s="50"/>
      <c r="C15" s="52"/>
      <c r="D15" s="53"/>
      <c r="E15" s="50"/>
      <c r="F15" s="54"/>
      <c r="I15" s="4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5"/>
  <sheetViews>
    <sheetView tabSelected="1" zoomScalePageLayoutView="0" workbookViewId="0" topLeftCell="A1">
      <pane ySplit="5" topLeftCell="A147" activePane="bottomLeft" state="frozen"/>
      <selection pane="topLeft" activeCell="A1" sqref="A1"/>
      <selection pane="bottomLeft" activeCell="E129" sqref="E129"/>
    </sheetView>
  </sheetViews>
  <sheetFormatPr defaultColWidth="9.140625" defaultRowHeight="15"/>
  <cols>
    <col min="1" max="1" width="10.00390625" style="25" bestFit="1" customWidth="1"/>
    <col min="2" max="3" width="15.421875" style="2" customWidth="1"/>
    <col min="4" max="4" width="18.421875" style="2" customWidth="1"/>
    <col min="5" max="5" width="7.8515625" style="2" customWidth="1"/>
    <col min="6" max="6" width="38.00390625" style="1" customWidth="1"/>
    <col min="7" max="7" width="12.28125" style="59" customWidth="1"/>
    <col min="8" max="8" width="12.28125" style="64" customWidth="1"/>
    <col min="9" max="9" width="23.8515625" style="27" customWidth="1"/>
    <col min="10" max="10" width="8.28125" style="2" customWidth="1"/>
    <col min="11" max="11" width="10.421875" style="1" customWidth="1"/>
    <col min="12" max="12" width="9.8515625" style="1" customWidth="1"/>
    <col min="13" max="13" width="2.8515625" style="1" customWidth="1"/>
    <col min="14" max="14" width="5.8515625" style="1" customWidth="1"/>
    <col min="15" max="16384" width="9.140625" style="1" customWidth="1"/>
  </cols>
  <sheetData>
    <row r="1" spans="1:10" ht="20.25" customHeight="1">
      <c r="A1" s="66" t="s">
        <v>86</v>
      </c>
      <c r="B1" s="67"/>
      <c r="C1" s="67"/>
      <c r="D1" s="67"/>
      <c r="E1" s="67"/>
      <c r="F1" s="67"/>
      <c r="G1" s="67"/>
      <c r="H1" s="67"/>
      <c r="J1" s="1"/>
    </row>
    <row r="2" spans="1:10" ht="30">
      <c r="A2" s="68" t="s">
        <v>26</v>
      </c>
      <c r="B2" s="69"/>
      <c r="C2" s="69"/>
      <c r="D2" s="69"/>
      <c r="E2" s="69"/>
      <c r="F2" s="69"/>
      <c r="G2" s="69"/>
      <c r="H2" s="69"/>
      <c r="I2" s="69"/>
      <c r="J2" s="1"/>
    </row>
    <row r="3" spans="1:10" ht="20.25">
      <c r="A3" s="70" t="s">
        <v>85</v>
      </c>
      <c r="B3" s="71"/>
      <c r="C3" s="71"/>
      <c r="D3" s="71"/>
      <c r="E3" s="71"/>
      <c r="F3" s="71"/>
      <c r="G3" s="71"/>
      <c r="H3" s="71"/>
      <c r="I3" s="71"/>
      <c r="J3" s="1"/>
    </row>
    <row r="4" spans="6:10" ht="16.5">
      <c r="F4" s="2"/>
      <c r="G4" s="56"/>
      <c r="H4" s="61"/>
      <c r="I4" s="28"/>
      <c r="J4" s="1"/>
    </row>
    <row r="5" spans="1:9" s="10" customFormat="1" ht="30.75" customHeight="1">
      <c r="A5" s="8" t="s">
        <v>0</v>
      </c>
      <c r="B5" s="8" t="s">
        <v>27</v>
      </c>
      <c r="C5" s="8" t="s">
        <v>1</v>
      </c>
      <c r="D5" s="8" t="s">
        <v>28</v>
      </c>
      <c r="E5" s="8" t="s">
        <v>29</v>
      </c>
      <c r="F5" s="9" t="s">
        <v>30</v>
      </c>
      <c r="G5" s="57" t="s">
        <v>31</v>
      </c>
      <c r="H5" s="62" t="s">
        <v>32</v>
      </c>
      <c r="I5" s="30" t="s">
        <v>33</v>
      </c>
    </row>
    <row r="6" spans="1:12" ht="16.5" customHeight="1">
      <c r="A6" s="26">
        <v>1</v>
      </c>
      <c r="B6" s="4" t="s">
        <v>88</v>
      </c>
      <c r="C6" s="4" t="s">
        <v>4</v>
      </c>
      <c r="D6" s="24" t="str">
        <f>VLOOKUP(C6,'Tồn kho tháng 6'!$C$4:$D$13,2,0)</f>
        <v>Gạo</v>
      </c>
      <c r="E6" s="4" t="str">
        <f>VLOOKUP(C6,'Tồn kho tháng 6'!$C$4:$E$13,3,0)</f>
        <v>kg</v>
      </c>
      <c r="F6" s="3" t="s">
        <v>71</v>
      </c>
      <c r="G6" s="58">
        <v>500</v>
      </c>
      <c r="H6" s="58"/>
      <c r="I6" s="29"/>
      <c r="J6" s="1"/>
      <c r="K6" s="44"/>
      <c r="L6" s="44"/>
    </row>
    <row r="7" spans="1:12" ht="16.5">
      <c r="A7" s="26">
        <v>2</v>
      </c>
      <c r="B7" s="4"/>
      <c r="C7" s="4" t="s">
        <v>4</v>
      </c>
      <c r="D7" s="24" t="str">
        <f>VLOOKUP(C7,'Tồn kho tháng 6'!$C$4:$D$13,2,0)</f>
        <v>Gạo</v>
      </c>
      <c r="E7" s="4" t="str">
        <f>VLOOKUP(C7,'Tồn kho tháng 6'!$C$4:$E$13,3,0)</f>
        <v>kg</v>
      </c>
      <c r="F7" s="3" t="s">
        <v>87</v>
      </c>
      <c r="G7" s="58"/>
      <c r="H7" s="58">
        <v>60</v>
      </c>
      <c r="I7" s="29"/>
      <c r="J7" s="1"/>
      <c r="K7" s="44"/>
      <c r="L7" s="44"/>
    </row>
    <row r="8" spans="1:12" ht="16.5">
      <c r="A8" s="26">
        <v>3</v>
      </c>
      <c r="B8" s="4"/>
      <c r="C8" s="4" t="s">
        <v>16</v>
      </c>
      <c r="D8" s="24" t="str">
        <f>VLOOKUP(C8,'Tồn kho tháng 6'!$C$4:$D$13,2,0)</f>
        <v>Hạt nêm</v>
      </c>
      <c r="E8" s="4" t="str">
        <f>VLOOKUP(C8,'Tồn kho tháng 6'!$C$4:$E$13,3,0)</f>
        <v>kg</v>
      </c>
      <c r="F8" s="3" t="s">
        <v>87</v>
      </c>
      <c r="G8" s="58"/>
      <c r="H8" s="58">
        <v>0.4</v>
      </c>
      <c r="I8" s="29"/>
      <c r="J8" s="1"/>
      <c r="K8" s="44"/>
      <c r="L8" s="44"/>
    </row>
    <row r="9" spans="1:12" ht="16.5">
      <c r="A9" s="26">
        <v>4</v>
      </c>
      <c r="B9" s="4"/>
      <c r="C9" s="4" t="s">
        <v>18</v>
      </c>
      <c r="D9" s="24" t="str">
        <f>VLOOKUP(C9,'Tồn kho tháng 6'!$C$4:$D$13,2,0)</f>
        <v>Bột ngọt</v>
      </c>
      <c r="E9" s="4" t="str">
        <f>VLOOKUP(C9,'Tồn kho tháng 6'!$C$4:$E$13,3,0)</f>
        <v>kg</v>
      </c>
      <c r="F9" s="3" t="s">
        <v>87</v>
      </c>
      <c r="G9" s="58"/>
      <c r="H9" s="58">
        <v>0.4</v>
      </c>
      <c r="I9" s="29"/>
      <c r="J9"/>
      <c r="K9"/>
      <c r="L9"/>
    </row>
    <row r="10" spans="1:12" ht="16.5">
      <c r="A10" s="26">
        <v>5</v>
      </c>
      <c r="B10" s="4"/>
      <c r="C10" s="4" t="s">
        <v>7</v>
      </c>
      <c r="D10" s="24" t="str">
        <f>VLOOKUP(C10,'Tồn kho tháng 6'!$C$4:$D$13,2,0)</f>
        <v>Dầu ăn</v>
      </c>
      <c r="E10" s="4" t="str">
        <f>VLOOKUP(C10,'Tồn kho tháng 6'!$C$4:$E$13,3,0)</f>
        <v>lít</v>
      </c>
      <c r="F10" s="3" t="s">
        <v>87</v>
      </c>
      <c r="G10" s="58"/>
      <c r="H10" s="58">
        <v>1</v>
      </c>
      <c r="I10" s="29"/>
      <c r="J10"/>
      <c r="K10"/>
      <c r="L10"/>
    </row>
    <row r="11" spans="1:12" ht="16.5">
      <c r="A11" s="26">
        <v>6</v>
      </c>
      <c r="B11" s="4"/>
      <c r="C11" s="4" t="s">
        <v>10</v>
      </c>
      <c r="D11" s="24" t="str">
        <f>VLOOKUP(C11,'Tồn kho tháng 6'!$C$4:$D$13,2,0)</f>
        <v>Nước mắm</v>
      </c>
      <c r="E11" s="4" t="str">
        <f>VLOOKUP(C11,'Tồn kho tháng 6'!$C$4:$E$13,3,0)</f>
        <v>lít</v>
      </c>
      <c r="F11" s="3" t="s">
        <v>87</v>
      </c>
      <c r="G11" s="58"/>
      <c r="H11" s="58">
        <v>1</v>
      </c>
      <c r="I11" s="29"/>
      <c r="J11"/>
      <c r="K11"/>
      <c r="L11"/>
    </row>
    <row r="12" spans="1:10" ht="16.5">
      <c r="A12" s="26">
        <v>8</v>
      </c>
      <c r="B12" s="4"/>
      <c r="C12" s="4" t="s">
        <v>4</v>
      </c>
      <c r="D12" s="24" t="str">
        <f>VLOOKUP(C12,'[2]Tồn kho tháng 11'!$C$4:$D$13,2,0)</f>
        <v>Gạo</v>
      </c>
      <c r="E12" s="4" t="str">
        <f>VLOOKUP(C12,'[2]Tồn kho tháng 11'!$C$4:$E$13,3,0)</f>
        <v>kg</v>
      </c>
      <c r="F12" s="3" t="s">
        <v>96</v>
      </c>
      <c r="G12" s="58"/>
      <c r="H12" s="63">
        <v>10</v>
      </c>
      <c r="I12" s="65" t="s">
        <v>72</v>
      </c>
      <c r="J12" s="1"/>
    </row>
    <row r="13" spans="1:10" ht="16.5">
      <c r="A13" s="26">
        <v>9</v>
      </c>
      <c r="B13" s="4"/>
      <c r="C13" s="4" t="s">
        <v>10</v>
      </c>
      <c r="D13" s="24" t="str">
        <f>VLOOKUP(C13,'[2]Tồn kho tháng 11'!$C$4:$D$13,2,0)</f>
        <v>Nước mắm</v>
      </c>
      <c r="E13" s="4" t="str">
        <f>VLOOKUP(C13,'[2]Tồn kho tháng 11'!$C$4:$E$13,3,0)</f>
        <v>lít</v>
      </c>
      <c r="F13" s="3" t="s">
        <v>96</v>
      </c>
      <c r="G13" s="58"/>
      <c r="H13" s="63">
        <v>0.5</v>
      </c>
      <c r="I13" s="65" t="s">
        <v>72</v>
      </c>
      <c r="J13" s="1"/>
    </row>
    <row r="14" spans="1:10" ht="16.5">
      <c r="A14" s="26">
        <v>10</v>
      </c>
      <c r="B14" s="4"/>
      <c r="C14" s="4" t="s">
        <v>22</v>
      </c>
      <c r="D14" s="24" t="str">
        <f>VLOOKUP(C14,'[2]Tồn kho tháng 11'!$C$4:$D$13,2,0)</f>
        <v>Đường</v>
      </c>
      <c r="E14" s="4" t="str">
        <f>VLOOKUP(C14,'[2]Tồn kho tháng 11'!$C$4:$E$13,3,0)</f>
        <v>kg</v>
      </c>
      <c r="F14" s="3" t="s">
        <v>96</v>
      </c>
      <c r="G14" s="58"/>
      <c r="H14" s="63">
        <v>0.5</v>
      </c>
      <c r="I14" s="65" t="s">
        <v>72</v>
      </c>
      <c r="J14" s="1"/>
    </row>
    <row r="15" spans="1:10" ht="16.5">
      <c r="A15" s="26">
        <v>11</v>
      </c>
      <c r="B15" s="4"/>
      <c r="C15" s="4" t="s">
        <v>7</v>
      </c>
      <c r="D15" s="24" t="str">
        <f>VLOOKUP(C15,'[2]Tồn kho tháng 11'!$C$4:$D$13,2,0)</f>
        <v>Dầu ăn</v>
      </c>
      <c r="E15" s="4" t="str">
        <f>VLOOKUP(C15,'[2]Tồn kho tháng 11'!$C$4:$E$13,3,0)</f>
        <v>lít</v>
      </c>
      <c r="F15" s="3" t="s">
        <v>96</v>
      </c>
      <c r="G15" s="58"/>
      <c r="H15" s="63">
        <v>1</v>
      </c>
      <c r="I15" s="65" t="s">
        <v>72</v>
      </c>
      <c r="J15" s="1"/>
    </row>
    <row r="16" spans="1:10" ht="16.5">
      <c r="A16" s="26">
        <v>13</v>
      </c>
      <c r="B16" s="4"/>
      <c r="C16" s="4" t="s">
        <v>4</v>
      </c>
      <c r="D16" s="24" t="str">
        <f>VLOOKUP(C16,'[2]Tồn kho tháng 11'!$C$4:$D$13,2,0)</f>
        <v>Gạo</v>
      </c>
      <c r="E16" s="4" t="str">
        <f>VLOOKUP(C16,'[2]Tồn kho tháng 11'!$C$4:$E$13,3,0)</f>
        <v>kg</v>
      </c>
      <c r="F16" s="3" t="s">
        <v>108</v>
      </c>
      <c r="G16" s="58"/>
      <c r="H16" s="63">
        <v>10</v>
      </c>
      <c r="I16" s="65" t="s">
        <v>73</v>
      </c>
      <c r="J16" s="1"/>
    </row>
    <row r="17" spans="1:10" ht="16.5">
      <c r="A17" s="26">
        <v>14</v>
      </c>
      <c r="B17" s="4"/>
      <c r="C17" s="4" t="s">
        <v>14</v>
      </c>
      <c r="D17" s="24" t="str">
        <f>VLOOKUP(C17,'[2]Tồn kho tháng 11'!$C$4:$D$13,2,0)</f>
        <v>Bột canh</v>
      </c>
      <c r="E17" s="4" t="str">
        <f>VLOOKUP(C17,'[2]Tồn kho tháng 11'!$C$4:$E$13,3,0)</f>
        <v>kg</v>
      </c>
      <c r="F17" s="3" t="s">
        <v>108</v>
      </c>
      <c r="G17" s="58"/>
      <c r="H17" s="63">
        <v>0.2</v>
      </c>
      <c r="I17" s="65" t="s">
        <v>73</v>
      </c>
      <c r="J17" s="1"/>
    </row>
    <row r="18" spans="1:10" ht="16.5">
      <c r="A18" s="26">
        <v>15</v>
      </c>
      <c r="B18" s="4"/>
      <c r="C18" s="4" t="s">
        <v>7</v>
      </c>
      <c r="D18" s="24" t="str">
        <f>VLOOKUP(C18,'[2]Tồn kho tháng 11'!$C$4:$D$13,2,0)</f>
        <v>Dầu ăn</v>
      </c>
      <c r="E18" s="4" t="str">
        <f>VLOOKUP(C18,'[2]Tồn kho tháng 11'!$C$4:$E$13,3,0)</f>
        <v>lít</v>
      </c>
      <c r="F18" s="3" t="s">
        <v>108</v>
      </c>
      <c r="G18" s="58"/>
      <c r="H18" s="63">
        <v>0.5</v>
      </c>
      <c r="I18" s="65" t="s">
        <v>73</v>
      </c>
      <c r="J18" s="1"/>
    </row>
    <row r="19" spans="1:10" ht="16.5">
      <c r="A19" s="26">
        <v>16</v>
      </c>
      <c r="B19" s="4"/>
      <c r="C19" s="4" t="s">
        <v>10</v>
      </c>
      <c r="D19" s="24" t="str">
        <f>VLOOKUP(C19,'[2]Tồn kho tháng 11'!$C$4:$D$13,2,0)</f>
        <v>Nước mắm</v>
      </c>
      <c r="E19" s="4" t="str">
        <f>VLOOKUP(C19,'[2]Tồn kho tháng 11'!$C$4:$E$13,3,0)</f>
        <v>lít</v>
      </c>
      <c r="F19" s="3" t="s">
        <v>108</v>
      </c>
      <c r="G19" s="58"/>
      <c r="H19" s="63">
        <v>0.5</v>
      </c>
      <c r="I19" s="65" t="s">
        <v>73</v>
      </c>
      <c r="J19" s="1"/>
    </row>
    <row r="20" spans="1:10" ht="16.5">
      <c r="A20" s="26">
        <v>18</v>
      </c>
      <c r="B20" s="4"/>
      <c r="C20" s="4" t="s">
        <v>4</v>
      </c>
      <c r="D20" s="24" t="str">
        <f>VLOOKUP(C20,'[2]Tồn kho tháng 11'!$C$4:$D$13,2,0)</f>
        <v>Gạo</v>
      </c>
      <c r="E20" s="4" t="str">
        <f>VLOOKUP(C20,'[2]Tồn kho tháng 11'!$C$4:$E$13,3,0)</f>
        <v>kg</v>
      </c>
      <c r="F20" s="3" t="s">
        <v>107</v>
      </c>
      <c r="G20" s="58"/>
      <c r="H20" s="63">
        <v>25</v>
      </c>
      <c r="I20" s="65" t="s">
        <v>74</v>
      </c>
      <c r="J20" s="1"/>
    </row>
    <row r="21" spans="1:10" ht="16.5">
      <c r="A21" s="26">
        <v>19</v>
      </c>
      <c r="B21" s="4"/>
      <c r="C21" s="4" t="s">
        <v>10</v>
      </c>
      <c r="D21" s="24" t="str">
        <f>VLOOKUP(C21,'[2]Tồn kho tháng 11'!$C$4:$D$13,2,0)</f>
        <v>Nước mắm</v>
      </c>
      <c r="E21" s="4" t="str">
        <f>VLOOKUP(C21,'[2]Tồn kho tháng 11'!$C$4:$E$13,3,0)</f>
        <v>lít</v>
      </c>
      <c r="F21" s="3" t="s">
        <v>107</v>
      </c>
      <c r="G21" s="58"/>
      <c r="H21" s="63">
        <v>1</v>
      </c>
      <c r="I21" s="65" t="s">
        <v>74</v>
      </c>
      <c r="J21" s="1"/>
    </row>
    <row r="22" spans="1:10" ht="16.5">
      <c r="A22" s="26">
        <v>20</v>
      </c>
      <c r="B22" s="4"/>
      <c r="C22" s="4" t="s">
        <v>7</v>
      </c>
      <c r="D22" s="24" t="str">
        <f>VLOOKUP(C22,'[2]Tồn kho tháng 11'!$C$4:$D$13,2,0)</f>
        <v>Dầu ăn</v>
      </c>
      <c r="E22" s="4" t="str">
        <f>VLOOKUP(C22,'[2]Tồn kho tháng 11'!$C$4:$E$13,3,0)</f>
        <v>lít</v>
      </c>
      <c r="F22" s="3" t="s">
        <v>107</v>
      </c>
      <c r="G22" s="58"/>
      <c r="H22" s="63">
        <v>1</v>
      </c>
      <c r="I22" s="65" t="s">
        <v>74</v>
      </c>
      <c r="J22" s="1"/>
    </row>
    <row r="23" spans="1:10" ht="16.5">
      <c r="A23" s="26">
        <v>22</v>
      </c>
      <c r="B23" s="4"/>
      <c r="C23" s="4" t="s">
        <v>20</v>
      </c>
      <c r="D23" s="24" t="str">
        <f>VLOOKUP(C23,'[2]Tồn kho tháng 11'!$C$4:$D$13,2,0)</f>
        <v>Muối</v>
      </c>
      <c r="E23" s="4" t="str">
        <f>VLOOKUP(C23,'[2]Tồn kho tháng 11'!$C$4:$E$13,3,0)</f>
        <v>kg</v>
      </c>
      <c r="F23" s="3" t="s">
        <v>107</v>
      </c>
      <c r="G23" s="58"/>
      <c r="H23" s="63">
        <v>1</v>
      </c>
      <c r="I23" s="65" t="s">
        <v>75</v>
      </c>
      <c r="J23" s="1"/>
    </row>
    <row r="24" spans="1:10" ht="16.5">
      <c r="A24" s="26">
        <v>23</v>
      </c>
      <c r="B24" s="4"/>
      <c r="C24" s="4" t="s">
        <v>4</v>
      </c>
      <c r="D24" s="24" t="str">
        <f>VLOOKUP(C24,'[2]Tồn kho tháng 11'!$C$4:$D$13,2,0)</f>
        <v>Gạo</v>
      </c>
      <c r="E24" s="4" t="str">
        <f>VLOOKUP(C24,'[2]Tồn kho tháng 11'!$C$4:$E$13,3,0)</f>
        <v>kg</v>
      </c>
      <c r="F24" s="3" t="s">
        <v>89</v>
      </c>
      <c r="G24" s="58"/>
      <c r="H24" s="63">
        <v>15</v>
      </c>
      <c r="I24" s="65" t="s">
        <v>76</v>
      </c>
      <c r="J24" s="1"/>
    </row>
    <row r="25" spans="1:10" ht="16.5">
      <c r="A25" s="26">
        <v>24</v>
      </c>
      <c r="B25" s="4"/>
      <c r="C25" s="4" t="s">
        <v>7</v>
      </c>
      <c r="D25" s="24" t="str">
        <f>VLOOKUP(C25,'[2]Tồn kho tháng 11'!$C$4:$D$13,2,0)</f>
        <v>Dầu ăn</v>
      </c>
      <c r="E25" s="4" t="str">
        <f>VLOOKUP(C25,'[2]Tồn kho tháng 11'!$C$4:$E$13,3,0)</f>
        <v>lít</v>
      </c>
      <c r="F25" s="3" t="s">
        <v>89</v>
      </c>
      <c r="G25" s="58"/>
      <c r="H25" s="63">
        <v>1</v>
      </c>
      <c r="I25" s="65" t="s">
        <v>76</v>
      </c>
      <c r="J25" s="1"/>
    </row>
    <row r="26" spans="1:10" ht="16.5">
      <c r="A26" s="26">
        <v>25</v>
      </c>
      <c r="B26" s="4"/>
      <c r="C26" s="4" t="s">
        <v>10</v>
      </c>
      <c r="D26" s="24" t="str">
        <f>VLOOKUP(C26,'[2]Tồn kho tháng 11'!$C$4:$D$13,2,0)</f>
        <v>Nước mắm</v>
      </c>
      <c r="E26" s="4" t="str">
        <f>VLOOKUP(C26,'[2]Tồn kho tháng 11'!$C$4:$E$13,3,0)</f>
        <v>lít</v>
      </c>
      <c r="F26" s="3" t="s">
        <v>89</v>
      </c>
      <c r="G26" s="58"/>
      <c r="H26" s="63">
        <v>1</v>
      </c>
      <c r="I26" s="65" t="s">
        <v>76</v>
      </c>
      <c r="J26" s="1"/>
    </row>
    <row r="27" spans="1:10" ht="16.5">
      <c r="A27" s="26">
        <v>27</v>
      </c>
      <c r="B27" s="4"/>
      <c r="C27" s="4" t="s">
        <v>16</v>
      </c>
      <c r="D27" s="24" t="str">
        <f>VLOOKUP(C27,'[2]Tồn kho tháng 11'!$C$4:$D$13,2,0)</f>
        <v>Hạt nêm</v>
      </c>
      <c r="E27" s="4" t="str">
        <f>VLOOKUP(C27,'[2]Tồn kho tháng 11'!$C$4:$E$13,3,0)</f>
        <v>kg</v>
      </c>
      <c r="F27" s="3" t="s">
        <v>89</v>
      </c>
      <c r="G27" s="58"/>
      <c r="H27" s="63">
        <v>0.3</v>
      </c>
      <c r="I27" s="65" t="s">
        <v>76</v>
      </c>
      <c r="J27" s="1"/>
    </row>
    <row r="28" spans="1:10" ht="16.5">
      <c r="A28" s="26">
        <v>28</v>
      </c>
      <c r="B28" s="4"/>
      <c r="C28" s="4" t="s">
        <v>4</v>
      </c>
      <c r="D28" s="24" t="str">
        <f>VLOOKUP(C28,'[2]Tồn kho tháng 11'!$C$4:$D$13,2,0)</f>
        <v>Gạo</v>
      </c>
      <c r="E28" s="4" t="str">
        <f>VLOOKUP(C28,'[2]Tồn kho tháng 11'!$C$4:$E$13,3,0)</f>
        <v>kg</v>
      </c>
      <c r="F28" s="3" t="s">
        <v>110</v>
      </c>
      <c r="G28" s="58"/>
      <c r="H28" s="63">
        <v>10</v>
      </c>
      <c r="I28" s="65" t="s">
        <v>77</v>
      </c>
      <c r="J28" s="1"/>
    </row>
    <row r="29" spans="1:10" ht="16.5">
      <c r="A29" s="26">
        <v>29</v>
      </c>
      <c r="B29" s="4"/>
      <c r="C29" s="4" t="s">
        <v>10</v>
      </c>
      <c r="D29" s="24" t="str">
        <f>VLOOKUP(C29,'[2]Tồn kho tháng 11'!$C$4:$D$13,2,0)</f>
        <v>Nước mắm</v>
      </c>
      <c r="E29" s="4" t="str">
        <f>VLOOKUP(C29,'[2]Tồn kho tháng 11'!$C$4:$E$13,3,0)</f>
        <v>lít</v>
      </c>
      <c r="F29" s="3" t="s">
        <v>110</v>
      </c>
      <c r="G29" s="58"/>
      <c r="H29" s="63">
        <v>0.5</v>
      </c>
      <c r="I29" s="65" t="s">
        <v>77</v>
      </c>
      <c r="J29" s="1"/>
    </row>
    <row r="30" spans="1:10" ht="16.5">
      <c r="A30" s="26">
        <v>30</v>
      </c>
      <c r="B30" s="4"/>
      <c r="C30" s="4" t="s">
        <v>7</v>
      </c>
      <c r="D30" s="24" t="str">
        <f>VLOOKUP(C30,'[2]Tồn kho tháng 11'!$C$4:$D$13,2,0)</f>
        <v>Dầu ăn</v>
      </c>
      <c r="E30" s="4" t="str">
        <f>VLOOKUP(C30,'[2]Tồn kho tháng 11'!$C$4:$E$13,3,0)</f>
        <v>lít</v>
      </c>
      <c r="F30" s="3" t="s">
        <v>110</v>
      </c>
      <c r="G30" s="58"/>
      <c r="H30" s="63">
        <v>0.5</v>
      </c>
      <c r="I30" s="65" t="s">
        <v>77</v>
      </c>
      <c r="J30" s="1"/>
    </row>
    <row r="31" spans="1:10" ht="16.5">
      <c r="A31" s="26">
        <v>31</v>
      </c>
      <c r="B31" s="4"/>
      <c r="C31" s="4" t="s">
        <v>16</v>
      </c>
      <c r="D31" s="24" t="str">
        <f>VLOOKUP(C31,'[2]Tồn kho tháng 11'!$C$4:$D$13,2,0)</f>
        <v>Hạt nêm</v>
      </c>
      <c r="E31" s="4" t="str">
        <f>VLOOKUP(C31,'[2]Tồn kho tháng 11'!$C$4:$E$13,3,0)</f>
        <v>kg</v>
      </c>
      <c r="F31" s="3" t="s">
        <v>110</v>
      </c>
      <c r="G31" s="58"/>
      <c r="H31" s="63">
        <v>0.2</v>
      </c>
      <c r="I31" s="65" t="s">
        <v>77</v>
      </c>
      <c r="J31" s="1"/>
    </row>
    <row r="32" spans="1:10" ht="16.5">
      <c r="A32" s="26">
        <v>33</v>
      </c>
      <c r="B32" s="4"/>
      <c r="C32" s="4" t="s">
        <v>4</v>
      </c>
      <c r="D32" s="24" t="str">
        <f>VLOOKUP(C32,'[2]Tồn kho tháng 11'!$C$4:$D$13,2,0)</f>
        <v>Gạo</v>
      </c>
      <c r="E32" s="4" t="str">
        <f>VLOOKUP(C32,'[2]Tồn kho tháng 11'!$C$4:$E$13,3,0)</f>
        <v>kg</v>
      </c>
      <c r="F32" s="3" t="s">
        <v>111</v>
      </c>
      <c r="G32" s="58"/>
      <c r="H32" s="63">
        <v>15</v>
      </c>
      <c r="I32" s="65" t="s">
        <v>78</v>
      </c>
      <c r="J32" s="1"/>
    </row>
    <row r="33" spans="1:10" ht="16.5">
      <c r="A33" s="26">
        <v>34</v>
      </c>
      <c r="B33" s="4"/>
      <c r="C33" s="4" t="s">
        <v>7</v>
      </c>
      <c r="D33" s="24" t="str">
        <f>VLOOKUP(C33,'[2]Tồn kho tháng 11'!$C$4:$D$13,2,0)</f>
        <v>Dầu ăn</v>
      </c>
      <c r="E33" s="4" t="str">
        <f>VLOOKUP(C33,'[2]Tồn kho tháng 11'!$C$4:$E$13,3,0)</f>
        <v>lít</v>
      </c>
      <c r="F33" s="3" t="s">
        <v>111</v>
      </c>
      <c r="G33" s="58"/>
      <c r="H33" s="63">
        <v>1</v>
      </c>
      <c r="I33" s="65" t="s">
        <v>78</v>
      </c>
      <c r="J33" s="1"/>
    </row>
    <row r="34" spans="1:10" ht="16.5">
      <c r="A34" s="26">
        <v>35</v>
      </c>
      <c r="B34" s="4"/>
      <c r="C34" s="4" t="s">
        <v>10</v>
      </c>
      <c r="D34" s="24" t="str">
        <f>VLOOKUP(C34,'[2]Tồn kho tháng 11'!$C$4:$D$13,2,0)</f>
        <v>Nước mắm</v>
      </c>
      <c r="E34" s="4" t="str">
        <f>VLOOKUP(C34,'[2]Tồn kho tháng 11'!$C$4:$E$13,3,0)</f>
        <v>lít</v>
      </c>
      <c r="F34" s="3" t="s">
        <v>111</v>
      </c>
      <c r="G34" s="58"/>
      <c r="H34" s="63">
        <v>0.5</v>
      </c>
      <c r="I34" s="65" t="s">
        <v>78</v>
      </c>
      <c r="J34" s="1"/>
    </row>
    <row r="35" spans="1:10" ht="16.5">
      <c r="A35" s="26">
        <v>36</v>
      </c>
      <c r="B35" s="4"/>
      <c r="C35" s="4" t="s">
        <v>22</v>
      </c>
      <c r="D35" s="24" t="str">
        <f>VLOOKUP(C35,'[2]Tồn kho tháng 11'!$C$4:$D$13,2,0)</f>
        <v>Đường</v>
      </c>
      <c r="E35" s="4" t="str">
        <f>VLOOKUP(C35,'[2]Tồn kho tháng 11'!$C$4:$E$13,3,0)</f>
        <v>kg</v>
      </c>
      <c r="F35" s="3" t="s">
        <v>111</v>
      </c>
      <c r="G35" s="58"/>
      <c r="H35" s="63">
        <v>0.5</v>
      </c>
      <c r="I35" s="65" t="s">
        <v>78</v>
      </c>
      <c r="J35" s="1"/>
    </row>
    <row r="36" spans="1:10" ht="16.5">
      <c r="A36" s="26">
        <v>37</v>
      </c>
      <c r="B36" s="4"/>
      <c r="C36" s="4" t="s">
        <v>16</v>
      </c>
      <c r="D36" s="24" t="str">
        <f>VLOOKUP(C36,'[2]Tồn kho tháng 11'!$C$4:$D$13,2,0)</f>
        <v>Hạt nêm</v>
      </c>
      <c r="E36" s="4" t="str">
        <f>VLOOKUP(C36,'[2]Tồn kho tháng 11'!$C$4:$E$13,3,0)</f>
        <v>kg</v>
      </c>
      <c r="F36" s="3" t="s">
        <v>111</v>
      </c>
      <c r="G36" s="58"/>
      <c r="H36" s="63">
        <v>0.3</v>
      </c>
      <c r="I36" s="65" t="s">
        <v>78</v>
      </c>
      <c r="J36" s="1"/>
    </row>
    <row r="37" spans="1:10" ht="16.5">
      <c r="A37" s="26">
        <v>38</v>
      </c>
      <c r="B37" s="4"/>
      <c r="C37" s="4" t="s">
        <v>4</v>
      </c>
      <c r="D37" s="24" t="str">
        <f>VLOOKUP(C37,'[2]Tồn kho tháng 11'!$C$4:$D$13,2,0)</f>
        <v>Gạo</v>
      </c>
      <c r="E37" s="4" t="str">
        <f>VLOOKUP(C37,'[2]Tồn kho tháng 11'!$C$4:$E$13,3,0)</f>
        <v>kg</v>
      </c>
      <c r="F37" s="3" t="s">
        <v>113</v>
      </c>
      <c r="G37" s="58"/>
      <c r="H37" s="63">
        <v>10</v>
      </c>
      <c r="I37" s="29"/>
      <c r="J37" s="1"/>
    </row>
    <row r="38" spans="1:10" ht="16.5">
      <c r="A38" s="26">
        <v>40</v>
      </c>
      <c r="B38" s="4"/>
      <c r="C38" s="4" t="s">
        <v>10</v>
      </c>
      <c r="D38" s="24" t="str">
        <f>VLOOKUP(C38,'[2]Tồn kho tháng 11'!$C$4:$D$13,2,0)</f>
        <v>Nước mắm</v>
      </c>
      <c r="E38" s="4" t="str">
        <f>VLOOKUP(C38,'[2]Tồn kho tháng 11'!$C$4:$E$13,3,0)</f>
        <v>lít</v>
      </c>
      <c r="F38" s="3" t="s">
        <v>113</v>
      </c>
      <c r="G38" s="58"/>
      <c r="H38" s="63">
        <v>1</v>
      </c>
      <c r="I38" s="29"/>
      <c r="J38" s="1"/>
    </row>
    <row r="39" spans="1:10" ht="16.5">
      <c r="A39" s="26">
        <v>41</v>
      </c>
      <c r="B39" s="4"/>
      <c r="C39" s="4" t="s">
        <v>7</v>
      </c>
      <c r="D39" s="24" t="str">
        <f>VLOOKUP(C39,'[2]Tồn kho tháng 11'!$C$4:$D$13,2,0)</f>
        <v>Dầu ăn</v>
      </c>
      <c r="E39" s="4" t="str">
        <f>VLOOKUP(C39,'[2]Tồn kho tháng 11'!$C$4:$E$13,3,0)</f>
        <v>lít</v>
      </c>
      <c r="F39" s="3" t="s">
        <v>113</v>
      </c>
      <c r="G39" s="58"/>
      <c r="H39" s="63">
        <v>1</v>
      </c>
      <c r="I39" s="29"/>
      <c r="J39" s="1"/>
    </row>
    <row r="40" spans="1:10" ht="16.5">
      <c r="A40" s="26">
        <v>42</v>
      </c>
      <c r="B40" s="4"/>
      <c r="C40" s="4" t="s">
        <v>22</v>
      </c>
      <c r="D40" s="24" t="str">
        <f>VLOOKUP(C40,'[2]Tồn kho tháng 11'!$C$4:$D$13,2,0)</f>
        <v>Đường</v>
      </c>
      <c r="E40" s="4" t="str">
        <f>VLOOKUP(C40,'[2]Tồn kho tháng 11'!$C$4:$E$13,3,0)</f>
        <v>kg</v>
      </c>
      <c r="F40" s="3" t="s">
        <v>106</v>
      </c>
      <c r="G40" s="58"/>
      <c r="H40" s="63">
        <v>1</v>
      </c>
      <c r="I40" s="65" t="s">
        <v>79</v>
      </c>
      <c r="J40" s="1"/>
    </row>
    <row r="41" spans="1:10" ht="16.5">
      <c r="A41" s="26">
        <v>43</v>
      </c>
      <c r="B41" s="4"/>
      <c r="C41" s="4" t="s">
        <v>10</v>
      </c>
      <c r="D41" s="24" t="str">
        <f>VLOOKUP(C41,'[2]Tồn kho tháng 11'!$C$4:$D$13,2,0)</f>
        <v>Nước mắm</v>
      </c>
      <c r="E41" s="4" t="str">
        <f>VLOOKUP(C41,'[2]Tồn kho tháng 11'!$C$4:$E$13,3,0)</f>
        <v>lít</v>
      </c>
      <c r="F41" s="3" t="s">
        <v>106</v>
      </c>
      <c r="G41" s="58"/>
      <c r="H41" s="63">
        <v>1</v>
      </c>
      <c r="I41" s="65" t="s">
        <v>79</v>
      </c>
      <c r="J41" s="1"/>
    </row>
    <row r="42" spans="1:10" ht="16.5">
      <c r="A42" s="26">
        <v>44</v>
      </c>
      <c r="B42" s="4"/>
      <c r="C42" s="4" t="s">
        <v>7</v>
      </c>
      <c r="D42" s="24" t="str">
        <f>VLOOKUP(C42,'[2]Tồn kho tháng 11'!$C$4:$D$13,2,0)</f>
        <v>Dầu ăn</v>
      </c>
      <c r="E42" s="4" t="str">
        <f>VLOOKUP(C42,'[2]Tồn kho tháng 11'!$C$4:$E$13,3,0)</f>
        <v>lít</v>
      </c>
      <c r="F42" s="3" t="s">
        <v>106</v>
      </c>
      <c r="G42" s="58"/>
      <c r="H42" s="63">
        <v>1</v>
      </c>
      <c r="I42" s="65" t="s">
        <v>79</v>
      </c>
      <c r="J42" s="1"/>
    </row>
    <row r="43" spans="1:10" ht="16.5">
      <c r="A43" s="26">
        <v>45</v>
      </c>
      <c r="B43" s="4"/>
      <c r="C43" s="4" t="s">
        <v>16</v>
      </c>
      <c r="D43" s="24" t="str">
        <f>VLOOKUP(C43,'[2]Tồn kho tháng 11'!$C$4:$D$13,2,0)</f>
        <v>Hạt nêm</v>
      </c>
      <c r="E43" s="4" t="str">
        <f>VLOOKUP(C43,'[2]Tồn kho tháng 11'!$C$4:$E$13,3,0)</f>
        <v>kg</v>
      </c>
      <c r="F43" s="3" t="s">
        <v>106</v>
      </c>
      <c r="G43" s="58"/>
      <c r="H43" s="63">
        <v>0.3</v>
      </c>
      <c r="I43" s="65" t="s">
        <v>79</v>
      </c>
      <c r="J43" s="1"/>
    </row>
    <row r="44" spans="1:10" ht="16.5">
      <c r="A44" s="26">
        <v>46</v>
      </c>
      <c r="B44" s="4"/>
      <c r="C44" s="4" t="s">
        <v>4</v>
      </c>
      <c r="D44" s="24" t="str">
        <f>VLOOKUP(C44,'[2]Tồn kho tháng 11'!$C$4:$D$13,2,0)</f>
        <v>Gạo</v>
      </c>
      <c r="E44" s="4" t="str">
        <f>VLOOKUP(C44,'[2]Tồn kho tháng 11'!$C$4:$E$13,3,0)</f>
        <v>kg</v>
      </c>
      <c r="F44" s="3" t="s">
        <v>101</v>
      </c>
      <c r="G44" s="58"/>
      <c r="H44" s="63">
        <v>15</v>
      </c>
      <c r="I44" s="65" t="s">
        <v>80</v>
      </c>
      <c r="J44" s="1"/>
    </row>
    <row r="45" spans="1:10" ht="16.5">
      <c r="A45" s="26">
        <v>47</v>
      </c>
      <c r="B45" s="4"/>
      <c r="C45" s="4" t="s">
        <v>7</v>
      </c>
      <c r="D45" s="24" t="str">
        <f>VLOOKUP(C45,'[2]Tồn kho tháng 11'!$C$4:$D$13,2,0)</f>
        <v>Dầu ăn</v>
      </c>
      <c r="E45" s="4" t="str">
        <f>VLOOKUP(C45,'[2]Tồn kho tháng 11'!$C$4:$E$13,3,0)</f>
        <v>lít</v>
      </c>
      <c r="F45" s="3" t="s">
        <v>101</v>
      </c>
      <c r="G45" s="58"/>
      <c r="H45" s="63">
        <v>1</v>
      </c>
      <c r="I45" s="65" t="s">
        <v>80</v>
      </c>
      <c r="J45" s="1"/>
    </row>
    <row r="46" spans="1:10" ht="16.5">
      <c r="A46" s="26">
        <v>48</v>
      </c>
      <c r="B46" s="4"/>
      <c r="C46" s="4" t="s">
        <v>10</v>
      </c>
      <c r="D46" s="24" t="str">
        <f>VLOOKUP(C46,'[2]Tồn kho tháng 11'!$C$4:$D$13,2,0)</f>
        <v>Nước mắm</v>
      </c>
      <c r="E46" s="4" t="str">
        <f>VLOOKUP(C46,'[2]Tồn kho tháng 11'!$C$4:$E$13,3,0)</f>
        <v>lít</v>
      </c>
      <c r="F46" s="3" t="s">
        <v>101</v>
      </c>
      <c r="G46" s="58"/>
      <c r="H46" s="63">
        <v>1</v>
      </c>
      <c r="I46" s="65" t="s">
        <v>80</v>
      </c>
      <c r="J46" s="1"/>
    </row>
    <row r="47" spans="1:10" ht="16.5">
      <c r="A47" s="26">
        <v>50</v>
      </c>
      <c r="B47" s="4"/>
      <c r="C47" s="4" t="s">
        <v>20</v>
      </c>
      <c r="D47" s="24" t="str">
        <f>VLOOKUP(C47,'[2]Tồn kho tháng 11'!$C$4:$D$13,2,0)</f>
        <v>Muối</v>
      </c>
      <c r="E47" s="4" t="str">
        <f>VLOOKUP(C47,'[2]Tồn kho tháng 11'!$C$4:$E$13,3,0)</f>
        <v>kg</v>
      </c>
      <c r="F47" s="3" t="s">
        <v>101</v>
      </c>
      <c r="G47" s="58"/>
      <c r="H47" s="63">
        <v>0.5</v>
      </c>
      <c r="I47" s="65" t="s">
        <v>80</v>
      </c>
      <c r="J47" s="1"/>
    </row>
    <row r="48" spans="1:10" ht="16.5">
      <c r="A48" s="26">
        <v>50</v>
      </c>
      <c r="B48" s="4"/>
      <c r="C48" s="4" t="s">
        <v>16</v>
      </c>
      <c r="D48" s="24" t="str">
        <f>VLOOKUP(C48,'[2]Tồn kho tháng 11'!$C$4:$D$13,2,0)</f>
        <v>Hạt nêm</v>
      </c>
      <c r="E48" s="4" t="str">
        <f>VLOOKUP(C48,'[2]Tồn kho tháng 11'!$C$4:$E$13,3,0)</f>
        <v>kg</v>
      </c>
      <c r="F48" s="3" t="s">
        <v>101</v>
      </c>
      <c r="G48" s="58"/>
      <c r="H48" s="63">
        <v>0.2</v>
      </c>
      <c r="I48" s="65" t="s">
        <v>80</v>
      </c>
      <c r="J48" s="1"/>
    </row>
    <row r="49" spans="1:10" ht="16.5">
      <c r="A49" s="26">
        <v>51</v>
      </c>
      <c r="B49" s="4"/>
      <c r="C49" s="4" t="s">
        <v>4</v>
      </c>
      <c r="D49" s="24" t="str">
        <f>VLOOKUP(C49,'[2]Tồn kho tháng 11'!$C$4:$D$13,2,0)</f>
        <v>Gạo</v>
      </c>
      <c r="E49" s="4" t="str">
        <f>VLOOKUP(C49,'[2]Tồn kho tháng 11'!$C$4:$E$13,3,0)</f>
        <v>kg</v>
      </c>
      <c r="F49" s="3" t="s">
        <v>99</v>
      </c>
      <c r="G49" s="58"/>
      <c r="H49" s="63">
        <v>15</v>
      </c>
      <c r="I49" s="29"/>
      <c r="J49" s="1"/>
    </row>
    <row r="50" spans="1:10" ht="16.5">
      <c r="A50" s="26">
        <v>52</v>
      </c>
      <c r="B50" s="4"/>
      <c r="C50" s="4" t="s">
        <v>7</v>
      </c>
      <c r="D50" s="24" t="str">
        <f>VLOOKUP(C50,'[2]Tồn kho tháng 11'!$C$4:$D$13,2,0)</f>
        <v>Dầu ăn</v>
      </c>
      <c r="E50" s="4" t="str">
        <f>VLOOKUP(C50,'[2]Tồn kho tháng 11'!$C$4:$E$13,3,0)</f>
        <v>lít</v>
      </c>
      <c r="F50" s="3" t="s">
        <v>99</v>
      </c>
      <c r="G50" s="58"/>
      <c r="H50" s="63">
        <v>1</v>
      </c>
      <c r="I50" s="29"/>
      <c r="J50" s="1"/>
    </row>
    <row r="51" spans="1:10" ht="16.5">
      <c r="A51" s="26">
        <v>54</v>
      </c>
      <c r="B51" s="4"/>
      <c r="C51" s="4" t="s">
        <v>16</v>
      </c>
      <c r="D51" s="24" t="str">
        <f>VLOOKUP(C51,'[2]Tồn kho tháng 11'!$C$4:$D$13,2,0)</f>
        <v>Hạt nêm</v>
      </c>
      <c r="E51" s="4" t="str">
        <f>VLOOKUP(C51,'[2]Tồn kho tháng 11'!$C$4:$E$13,3,0)</f>
        <v>kg</v>
      </c>
      <c r="F51" s="3" t="s">
        <v>99</v>
      </c>
      <c r="G51" s="58"/>
      <c r="H51" s="63">
        <v>0.3</v>
      </c>
      <c r="I51" s="29"/>
      <c r="J51" s="1"/>
    </row>
    <row r="52" spans="1:10" ht="16.5">
      <c r="A52" s="26">
        <v>55</v>
      </c>
      <c r="B52" s="4"/>
      <c r="C52" s="4" t="s">
        <v>10</v>
      </c>
      <c r="D52" s="24" t="str">
        <f>VLOOKUP(C52,'[2]Tồn kho tháng 11'!$C$4:$D$13,2,0)</f>
        <v>Nước mắm</v>
      </c>
      <c r="E52" s="4" t="str">
        <f>VLOOKUP(C52,'[2]Tồn kho tháng 11'!$C$4:$E$13,3,0)</f>
        <v>lít</v>
      </c>
      <c r="F52" s="3" t="s">
        <v>99</v>
      </c>
      <c r="G52" s="58"/>
      <c r="H52" s="63">
        <v>1</v>
      </c>
      <c r="I52" s="29"/>
      <c r="J52" s="1"/>
    </row>
    <row r="53" spans="1:10" ht="16.5">
      <c r="A53" s="26">
        <v>56</v>
      </c>
      <c r="B53" s="4"/>
      <c r="C53" s="4" t="s">
        <v>4</v>
      </c>
      <c r="D53" s="24" t="str">
        <f>VLOOKUP(C53,'[2]Tồn kho tháng 11'!$C$4:$D$13,2,0)</f>
        <v>Gạo</v>
      </c>
      <c r="E53" s="4" t="str">
        <f>VLOOKUP(C53,'[2]Tồn kho tháng 11'!$C$4:$E$13,3,0)</f>
        <v>kg</v>
      </c>
      <c r="F53" s="3" t="s">
        <v>97</v>
      </c>
      <c r="G53" s="58"/>
      <c r="H53" s="63">
        <v>10</v>
      </c>
      <c r="I53" s="65" t="s">
        <v>81</v>
      </c>
      <c r="J53" s="1"/>
    </row>
    <row r="54" spans="1:10" ht="16.5">
      <c r="A54" s="26">
        <v>57</v>
      </c>
      <c r="B54" s="4"/>
      <c r="C54" s="4" t="s">
        <v>7</v>
      </c>
      <c r="D54" s="24" t="str">
        <f>VLOOKUP(C54,'[2]Tồn kho tháng 11'!$C$4:$D$13,2,0)</f>
        <v>Dầu ăn</v>
      </c>
      <c r="E54" s="4" t="str">
        <f>VLOOKUP(C54,'[2]Tồn kho tháng 11'!$C$4:$E$13,3,0)</f>
        <v>lít</v>
      </c>
      <c r="F54" s="3" t="s">
        <v>97</v>
      </c>
      <c r="G54" s="58"/>
      <c r="H54" s="63">
        <v>0.5</v>
      </c>
      <c r="I54" s="65" t="s">
        <v>81</v>
      </c>
      <c r="J54" s="1"/>
    </row>
    <row r="55" spans="1:10" ht="16.5">
      <c r="A55" s="26">
        <v>58</v>
      </c>
      <c r="B55" s="4"/>
      <c r="C55" s="4" t="s">
        <v>10</v>
      </c>
      <c r="D55" s="24" t="str">
        <f>VLOOKUP(C55,'[2]Tồn kho tháng 11'!$C$4:$D$13,2,0)</f>
        <v>Nước mắm</v>
      </c>
      <c r="E55" s="4" t="str">
        <f>VLOOKUP(C55,'[2]Tồn kho tháng 11'!$C$4:$E$13,3,0)</f>
        <v>lít</v>
      </c>
      <c r="F55" s="3" t="s">
        <v>97</v>
      </c>
      <c r="G55" s="58"/>
      <c r="H55" s="63">
        <v>0.5</v>
      </c>
      <c r="I55" s="65" t="s">
        <v>81</v>
      </c>
      <c r="J55" s="1"/>
    </row>
    <row r="56" spans="1:10" ht="16.5">
      <c r="A56" s="26">
        <v>59</v>
      </c>
      <c r="B56" s="4"/>
      <c r="C56" s="4" t="s">
        <v>22</v>
      </c>
      <c r="D56" s="24" t="str">
        <f>VLOOKUP(C56,'[2]Tồn kho tháng 11'!$C$4:$D$13,2,0)</f>
        <v>Đường</v>
      </c>
      <c r="E56" s="4" t="str">
        <f>VLOOKUP(C56,'[2]Tồn kho tháng 11'!$C$4:$E$13,3,0)</f>
        <v>kg</v>
      </c>
      <c r="F56" s="3" t="s">
        <v>97</v>
      </c>
      <c r="G56" s="58"/>
      <c r="H56" s="63">
        <v>0.5</v>
      </c>
      <c r="I56" s="65" t="s">
        <v>81</v>
      </c>
      <c r="J56" s="1"/>
    </row>
    <row r="57" spans="1:10" ht="16.5">
      <c r="A57" s="26">
        <v>60</v>
      </c>
      <c r="B57" s="4"/>
      <c r="C57" s="4" t="s">
        <v>16</v>
      </c>
      <c r="D57" s="24" t="str">
        <f>VLOOKUP(C57,'[2]Tồn kho tháng 11'!$C$4:$D$13,2,0)</f>
        <v>Hạt nêm</v>
      </c>
      <c r="E57" s="4" t="str">
        <f>VLOOKUP(C57,'[2]Tồn kho tháng 11'!$C$4:$E$13,3,0)</f>
        <v>kg</v>
      </c>
      <c r="F57" s="3" t="s">
        <v>97</v>
      </c>
      <c r="G57" s="58"/>
      <c r="H57" s="63">
        <v>0.2</v>
      </c>
      <c r="I57" s="65" t="s">
        <v>81</v>
      </c>
      <c r="J57" s="1"/>
    </row>
    <row r="58" spans="1:10" ht="16.5">
      <c r="A58" s="26">
        <v>61</v>
      </c>
      <c r="B58" s="4"/>
      <c r="C58" s="4" t="s">
        <v>4</v>
      </c>
      <c r="D58" s="24" t="str">
        <f>VLOOKUP(C58,'[2]Tồn kho tháng 11'!$C$4:$D$13,2,0)</f>
        <v>Gạo</v>
      </c>
      <c r="E58" s="4" t="str">
        <f>VLOOKUP(C58,'[2]Tồn kho tháng 11'!$C$4:$E$13,3,0)</f>
        <v>kg</v>
      </c>
      <c r="F58" s="3" t="s">
        <v>109</v>
      </c>
      <c r="G58" s="58"/>
      <c r="H58" s="63">
        <v>10</v>
      </c>
      <c r="I58" s="65"/>
      <c r="J58" s="1"/>
    </row>
    <row r="59" spans="1:10" ht="16.5">
      <c r="A59" s="26">
        <v>62</v>
      </c>
      <c r="B59" s="4"/>
      <c r="C59" s="4" t="s">
        <v>7</v>
      </c>
      <c r="D59" s="24" t="str">
        <f>VLOOKUP(C59,'[2]Tồn kho tháng 11'!$C$4:$D$13,2,0)</f>
        <v>Dầu ăn</v>
      </c>
      <c r="E59" s="4" t="str">
        <f>VLOOKUP(C59,'[2]Tồn kho tháng 11'!$C$4:$E$13,3,0)</f>
        <v>lít</v>
      </c>
      <c r="F59" s="3" t="s">
        <v>109</v>
      </c>
      <c r="G59" s="58"/>
      <c r="H59" s="63">
        <v>0.5</v>
      </c>
      <c r="I59" s="65"/>
      <c r="J59" s="1"/>
    </row>
    <row r="60" spans="1:10" ht="16.5">
      <c r="A60" s="26">
        <v>63</v>
      </c>
      <c r="B60" s="4"/>
      <c r="C60" s="4" t="s">
        <v>10</v>
      </c>
      <c r="D60" s="24" t="str">
        <f>VLOOKUP(C60,'[2]Tồn kho tháng 11'!$C$4:$D$13,2,0)</f>
        <v>Nước mắm</v>
      </c>
      <c r="E60" s="4" t="str">
        <f>VLOOKUP(C60,'[2]Tồn kho tháng 11'!$C$4:$E$13,3,0)</f>
        <v>lít</v>
      </c>
      <c r="F60" s="3" t="s">
        <v>109</v>
      </c>
      <c r="G60" s="58"/>
      <c r="H60" s="63">
        <v>0.5</v>
      </c>
      <c r="I60" s="65"/>
      <c r="J60" s="1"/>
    </row>
    <row r="61" spans="1:10" ht="16.5">
      <c r="A61" s="26">
        <v>64</v>
      </c>
      <c r="B61" s="4"/>
      <c r="C61" s="4" t="s">
        <v>22</v>
      </c>
      <c r="D61" s="24" t="str">
        <f>VLOOKUP(C61,'[2]Tồn kho tháng 11'!$C$4:$D$13,2,0)</f>
        <v>Đường</v>
      </c>
      <c r="E61" s="4" t="str">
        <f>VLOOKUP(C61,'[2]Tồn kho tháng 11'!$C$4:$E$13,3,0)</f>
        <v>kg</v>
      </c>
      <c r="F61" s="3" t="s">
        <v>109</v>
      </c>
      <c r="G61" s="58"/>
      <c r="H61" s="63">
        <v>0.5</v>
      </c>
      <c r="I61" s="65"/>
      <c r="J61" s="1"/>
    </row>
    <row r="62" spans="1:10" ht="16.5">
      <c r="A62" s="26">
        <v>65</v>
      </c>
      <c r="B62" s="4"/>
      <c r="C62" s="4" t="s">
        <v>18</v>
      </c>
      <c r="D62" s="24" t="str">
        <f>VLOOKUP(C62,'[2]Tồn kho tháng 11'!$C$4:$D$13,2,0)</f>
        <v>Bột ngọt</v>
      </c>
      <c r="E62" s="4" t="str">
        <f>VLOOKUP(C62,'[2]Tồn kho tháng 11'!$C$4:$E$13,3,0)</f>
        <v>kg</v>
      </c>
      <c r="F62" s="3" t="s">
        <v>109</v>
      </c>
      <c r="G62" s="58"/>
      <c r="H62" s="63">
        <v>0.1</v>
      </c>
      <c r="I62" s="65"/>
      <c r="J62" s="1"/>
    </row>
    <row r="63" spans="1:10" ht="16.5">
      <c r="A63" s="26">
        <v>66</v>
      </c>
      <c r="B63" s="4"/>
      <c r="C63" s="4" t="s">
        <v>4</v>
      </c>
      <c r="D63" s="24" t="str">
        <f>VLOOKUP(C63,'[2]Tồn kho tháng 11'!$C$4:$D$13,2,0)</f>
        <v>Gạo</v>
      </c>
      <c r="E63" s="4" t="str">
        <f>VLOOKUP(C63,'[2]Tồn kho tháng 11'!$C$4:$E$13,3,0)</f>
        <v>kg</v>
      </c>
      <c r="F63" s="3" t="s">
        <v>100</v>
      </c>
      <c r="G63" s="58"/>
      <c r="H63" s="63">
        <v>15</v>
      </c>
      <c r="I63" s="29"/>
      <c r="J63" s="1"/>
    </row>
    <row r="64" spans="1:10" ht="16.5">
      <c r="A64" s="26">
        <v>67</v>
      </c>
      <c r="B64" s="4"/>
      <c r="C64" s="4" t="s">
        <v>10</v>
      </c>
      <c r="D64" s="24" t="str">
        <f>VLOOKUP(C64,'[2]Tồn kho tháng 11'!$C$4:$D$13,2,0)</f>
        <v>Nước mắm</v>
      </c>
      <c r="E64" s="4" t="str">
        <f>VLOOKUP(C64,'[2]Tồn kho tháng 11'!$C$4:$E$13,3,0)</f>
        <v>lít</v>
      </c>
      <c r="F64" s="3" t="s">
        <v>100</v>
      </c>
      <c r="G64" s="58"/>
      <c r="H64" s="63">
        <v>1</v>
      </c>
      <c r="I64" s="29"/>
      <c r="J64" s="1"/>
    </row>
    <row r="65" spans="1:10" ht="16.5">
      <c r="A65" s="26">
        <v>68</v>
      </c>
      <c r="B65" s="4"/>
      <c r="C65" s="4" t="s">
        <v>7</v>
      </c>
      <c r="D65" s="24" t="str">
        <f>VLOOKUP(C65,'[2]Tồn kho tháng 11'!$C$4:$D$13,2,0)</f>
        <v>Dầu ăn</v>
      </c>
      <c r="E65" s="4" t="str">
        <f>VLOOKUP(C65,'[2]Tồn kho tháng 11'!$C$4:$E$13,3,0)</f>
        <v>lít</v>
      </c>
      <c r="F65" s="3" t="s">
        <v>100</v>
      </c>
      <c r="G65" s="58"/>
      <c r="H65" s="63">
        <v>1</v>
      </c>
      <c r="I65" s="29"/>
      <c r="J65" s="1"/>
    </row>
    <row r="66" spans="1:10" ht="16.5">
      <c r="A66" s="26">
        <v>69</v>
      </c>
      <c r="B66" s="4"/>
      <c r="C66" s="4" t="s">
        <v>22</v>
      </c>
      <c r="D66" s="24" t="str">
        <f>VLOOKUP(C66,'[2]Tồn kho tháng 11'!$C$4:$D$13,2,0)</f>
        <v>Đường</v>
      </c>
      <c r="E66" s="4" t="str">
        <f>VLOOKUP(C66,'[2]Tồn kho tháng 11'!$C$4:$E$13,3,0)</f>
        <v>kg</v>
      </c>
      <c r="F66" s="3" t="s">
        <v>100</v>
      </c>
      <c r="G66" s="58"/>
      <c r="H66" s="63">
        <v>0.5</v>
      </c>
      <c r="I66" s="29"/>
      <c r="J66" s="1"/>
    </row>
    <row r="67" spans="1:10" ht="16.5">
      <c r="A67" s="26">
        <v>71</v>
      </c>
      <c r="B67" s="4"/>
      <c r="C67" s="4" t="s">
        <v>4</v>
      </c>
      <c r="D67" s="24" t="str">
        <f>VLOOKUP(C67,'[2]Tồn kho tháng 11'!$C$4:$D$13,2,0)</f>
        <v>Gạo</v>
      </c>
      <c r="E67" s="4" t="str">
        <f>VLOOKUP(C67,'[2]Tồn kho tháng 11'!$C$4:$E$13,3,0)</f>
        <v>kg</v>
      </c>
      <c r="F67" s="3" t="s">
        <v>105</v>
      </c>
      <c r="G67" s="58"/>
      <c r="H67" s="63">
        <v>15</v>
      </c>
      <c r="I67" s="65" t="s">
        <v>82</v>
      </c>
      <c r="J67" s="1"/>
    </row>
    <row r="68" spans="1:10" ht="16.5">
      <c r="A68" s="26">
        <v>72</v>
      </c>
      <c r="B68" s="4"/>
      <c r="C68" s="4" t="s">
        <v>22</v>
      </c>
      <c r="D68" s="24" t="str">
        <f>VLOOKUP(C68,'[2]Tồn kho tháng 11'!$C$4:$D$13,2,0)</f>
        <v>Đường</v>
      </c>
      <c r="E68" s="4" t="str">
        <f>VLOOKUP(C68,'[2]Tồn kho tháng 11'!$C$4:$E$13,3,0)</f>
        <v>kg</v>
      </c>
      <c r="F68" s="3" t="s">
        <v>105</v>
      </c>
      <c r="G68" s="58"/>
      <c r="H68" s="63">
        <v>0.5</v>
      </c>
      <c r="I68" s="65" t="s">
        <v>82</v>
      </c>
      <c r="J68" s="1"/>
    </row>
    <row r="69" spans="1:10" ht="16.5">
      <c r="A69" s="26">
        <v>73</v>
      </c>
      <c r="B69" s="4"/>
      <c r="C69" s="4" t="s">
        <v>7</v>
      </c>
      <c r="D69" s="24" t="str">
        <f>VLOOKUP(C69,'[2]Tồn kho tháng 11'!$C$4:$D$13,2,0)</f>
        <v>Dầu ăn</v>
      </c>
      <c r="E69" s="4" t="str">
        <f>VLOOKUP(C69,'[2]Tồn kho tháng 11'!$C$4:$E$13,3,0)</f>
        <v>lít</v>
      </c>
      <c r="F69" s="3" t="s">
        <v>105</v>
      </c>
      <c r="G69" s="58"/>
      <c r="H69" s="63">
        <v>1</v>
      </c>
      <c r="I69" s="65" t="s">
        <v>82</v>
      </c>
      <c r="J69" s="1"/>
    </row>
    <row r="70" spans="1:10" ht="16.5">
      <c r="A70" s="26">
        <v>74</v>
      </c>
      <c r="B70" s="4"/>
      <c r="C70" s="4" t="s">
        <v>10</v>
      </c>
      <c r="D70" s="24" t="str">
        <f>VLOOKUP(C70,'[2]Tồn kho tháng 11'!$C$4:$D$13,2,0)</f>
        <v>Nước mắm</v>
      </c>
      <c r="E70" s="4" t="str">
        <f>VLOOKUP(C70,'[2]Tồn kho tháng 11'!$C$4:$E$13,3,0)</f>
        <v>lít</v>
      </c>
      <c r="F70" s="3" t="s">
        <v>105</v>
      </c>
      <c r="G70" s="58"/>
      <c r="H70" s="63">
        <v>1</v>
      </c>
      <c r="I70" s="65" t="s">
        <v>82</v>
      </c>
      <c r="J70" s="1"/>
    </row>
    <row r="71" spans="1:10" ht="16.5">
      <c r="A71" s="26">
        <v>75</v>
      </c>
      <c r="B71" s="4"/>
      <c r="C71" s="4" t="s">
        <v>16</v>
      </c>
      <c r="D71" s="24" t="str">
        <f>VLOOKUP(C71,'[2]Tồn kho tháng 11'!$C$4:$D$13,2,0)</f>
        <v>Hạt nêm</v>
      </c>
      <c r="E71" s="4" t="str">
        <f>VLOOKUP(C71,'[2]Tồn kho tháng 11'!$C$4:$E$13,3,0)</f>
        <v>kg</v>
      </c>
      <c r="F71" s="3" t="s">
        <v>105</v>
      </c>
      <c r="G71" s="58"/>
      <c r="H71" s="63">
        <v>0.2</v>
      </c>
      <c r="I71" s="65" t="s">
        <v>82</v>
      </c>
      <c r="J71" s="1"/>
    </row>
    <row r="72" spans="1:10" ht="16.5">
      <c r="A72" s="26">
        <v>76</v>
      </c>
      <c r="B72" s="4"/>
      <c r="C72" s="4" t="s">
        <v>4</v>
      </c>
      <c r="D72" s="24" t="str">
        <f>VLOOKUP(C72,'[2]Tồn kho tháng 11'!$C$4:$D$13,2,0)</f>
        <v>Gạo</v>
      </c>
      <c r="E72" s="4" t="str">
        <f>VLOOKUP(C72,'[2]Tồn kho tháng 11'!$C$4:$E$13,3,0)</f>
        <v>kg</v>
      </c>
      <c r="F72" s="3" t="s">
        <v>104</v>
      </c>
      <c r="G72" s="58"/>
      <c r="H72" s="63">
        <v>10</v>
      </c>
      <c r="I72" s="65" t="s">
        <v>83</v>
      </c>
      <c r="J72" s="1"/>
    </row>
    <row r="73" spans="1:10" ht="16.5">
      <c r="A73" s="26">
        <v>77</v>
      </c>
      <c r="B73" s="4"/>
      <c r="C73" s="4" t="s">
        <v>22</v>
      </c>
      <c r="D73" s="24" t="str">
        <f>VLOOKUP(C73,'[2]Tồn kho tháng 11'!$C$4:$D$13,2,0)</f>
        <v>Đường</v>
      </c>
      <c r="E73" s="4" t="str">
        <f>VLOOKUP(C73,'[2]Tồn kho tháng 11'!$C$4:$E$13,3,0)</f>
        <v>kg</v>
      </c>
      <c r="F73" s="3" t="s">
        <v>104</v>
      </c>
      <c r="G73" s="58"/>
      <c r="H73" s="63">
        <v>0.5</v>
      </c>
      <c r="I73" s="65" t="s">
        <v>83</v>
      </c>
      <c r="J73" s="1"/>
    </row>
    <row r="74" spans="1:10" ht="16.5">
      <c r="A74" s="26">
        <v>78</v>
      </c>
      <c r="B74" s="4"/>
      <c r="C74" s="4" t="s">
        <v>10</v>
      </c>
      <c r="D74" s="24" t="str">
        <f>VLOOKUP(C74,'[2]Tồn kho tháng 11'!$C$4:$D$13,2,0)</f>
        <v>Nước mắm</v>
      </c>
      <c r="E74" s="4" t="str">
        <f>VLOOKUP(C74,'[2]Tồn kho tháng 11'!$C$4:$E$13,3,0)</f>
        <v>lít</v>
      </c>
      <c r="F74" s="3" t="s">
        <v>104</v>
      </c>
      <c r="G74" s="58"/>
      <c r="H74" s="63">
        <v>0.5</v>
      </c>
      <c r="I74" s="65" t="s">
        <v>83</v>
      </c>
      <c r="J74" s="1"/>
    </row>
    <row r="75" spans="1:10" ht="16.5">
      <c r="A75" s="26">
        <v>79</v>
      </c>
      <c r="B75" s="4"/>
      <c r="C75" s="4" t="s">
        <v>7</v>
      </c>
      <c r="D75" s="24" t="str">
        <f>VLOOKUP(C75,'[2]Tồn kho tháng 11'!$C$4:$D$13,2,0)</f>
        <v>Dầu ăn</v>
      </c>
      <c r="E75" s="4" t="str">
        <f>VLOOKUP(C75,'[2]Tồn kho tháng 11'!$C$4:$E$13,3,0)</f>
        <v>lít</v>
      </c>
      <c r="F75" s="3" t="s">
        <v>104</v>
      </c>
      <c r="G75" s="58"/>
      <c r="H75" s="63">
        <v>1</v>
      </c>
      <c r="I75" s="65" t="s">
        <v>83</v>
      </c>
      <c r="J75" s="1"/>
    </row>
    <row r="76" spans="1:10" ht="16.5">
      <c r="A76" s="26">
        <v>80</v>
      </c>
      <c r="B76" s="4"/>
      <c r="C76" s="4" t="s">
        <v>18</v>
      </c>
      <c r="D76" s="24" t="str">
        <f>VLOOKUP(C76,'[2]Tồn kho tháng 11'!$C$4:$D$13,2,0)</f>
        <v>Bột ngọt</v>
      </c>
      <c r="E76" s="4" t="str">
        <f>VLOOKUP(C76,'[2]Tồn kho tháng 11'!$C$4:$E$13,3,0)</f>
        <v>kg</v>
      </c>
      <c r="F76" s="3" t="s">
        <v>104</v>
      </c>
      <c r="G76" s="58"/>
      <c r="H76" s="63">
        <v>0.1</v>
      </c>
      <c r="I76" s="65" t="s">
        <v>83</v>
      </c>
      <c r="J76" s="1"/>
    </row>
    <row r="77" spans="1:10" ht="16.5">
      <c r="A77" s="26">
        <v>81</v>
      </c>
      <c r="B77" s="4"/>
      <c r="C77" s="4" t="s">
        <v>4</v>
      </c>
      <c r="D77" s="24" t="str">
        <f>VLOOKUP(C77,'[2]Tồn kho tháng 11'!$C$4:$D$13,2,0)</f>
        <v>Gạo</v>
      </c>
      <c r="E77" s="4" t="str">
        <f>VLOOKUP(C77,'[2]Tồn kho tháng 11'!$C$4:$E$13,3,0)</f>
        <v>kg</v>
      </c>
      <c r="F77" s="3" t="s">
        <v>90</v>
      </c>
      <c r="G77" s="58"/>
      <c r="H77" s="63">
        <v>15</v>
      </c>
      <c r="I77" s="65" t="s">
        <v>84</v>
      </c>
      <c r="J77" s="1"/>
    </row>
    <row r="78" spans="1:10" ht="16.5">
      <c r="A78" s="26">
        <v>82</v>
      </c>
      <c r="B78" s="4"/>
      <c r="C78" s="4" t="s">
        <v>7</v>
      </c>
      <c r="D78" s="24" t="str">
        <f>VLOOKUP(C78,'[2]Tồn kho tháng 11'!$C$4:$D$13,2,0)</f>
        <v>Dầu ăn</v>
      </c>
      <c r="E78" s="4" t="str">
        <f>VLOOKUP(C78,'[2]Tồn kho tháng 11'!$C$4:$E$13,3,0)</f>
        <v>lít</v>
      </c>
      <c r="F78" s="3" t="s">
        <v>90</v>
      </c>
      <c r="G78" s="58"/>
      <c r="H78" s="63">
        <v>1</v>
      </c>
      <c r="I78" s="65" t="s">
        <v>84</v>
      </c>
      <c r="J78" s="1"/>
    </row>
    <row r="79" spans="1:10" ht="16.5">
      <c r="A79" s="26">
        <v>83</v>
      </c>
      <c r="B79" s="4"/>
      <c r="C79" s="4" t="s">
        <v>10</v>
      </c>
      <c r="D79" s="24" t="str">
        <f>VLOOKUP(C79,'[2]Tồn kho tháng 11'!$C$4:$D$13,2,0)</f>
        <v>Nước mắm</v>
      </c>
      <c r="E79" s="4" t="str">
        <f>VLOOKUP(C79,'[2]Tồn kho tháng 11'!$C$4:$E$13,3,0)</f>
        <v>lít</v>
      </c>
      <c r="F79" s="3" t="s">
        <v>90</v>
      </c>
      <c r="G79" s="58"/>
      <c r="H79" s="63">
        <v>1</v>
      </c>
      <c r="I79" s="65" t="s">
        <v>84</v>
      </c>
      <c r="J79" s="1"/>
    </row>
    <row r="80" spans="1:10" ht="16.5">
      <c r="A80" s="26">
        <v>84</v>
      </c>
      <c r="B80" s="4"/>
      <c r="C80" s="4" t="s">
        <v>22</v>
      </c>
      <c r="D80" s="24" t="str">
        <f>VLOOKUP(C80,'[2]Tồn kho tháng 11'!$C$4:$D$13,2,0)</f>
        <v>Đường</v>
      </c>
      <c r="E80" s="4" t="str">
        <f>VLOOKUP(C80,'[2]Tồn kho tháng 11'!$C$4:$E$13,3,0)</f>
        <v>kg</v>
      </c>
      <c r="F80" s="3" t="s">
        <v>90</v>
      </c>
      <c r="G80" s="58"/>
      <c r="H80" s="63">
        <v>1</v>
      </c>
      <c r="I80" s="65" t="s">
        <v>84</v>
      </c>
      <c r="J80" s="1"/>
    </row>
    <row r="81" spans="1:10" ht="16.5">
      <c r="A81" s="26">
        <v>85</v>
      </c>
      <c r="B81" s="4"/>
      <c r="C81" s="4" t="s">
        <v>18</v>
      </c>
      <c r="D81" s="24" t="str">
        <f>VLOOKUP(C81,'[2]Tồn kho tháng 11'!$C$4:$D$13,2,0)</f>
        <v>Bột ngọt</v>
      </c>
      <c r="E81" s="4" t="str">
        <f>VLOOKUP(C81,'[2]Tồn kho tháng 11'!$C$4:$E$13,3,0)</f>
        <v>kg</v>
      </c>
      <c r="F81" s="3" t="s">
        <v>90</v>
      </c>
      <c r="G81" s="58"/>
      <c r="H81" s="63">
        <v>0.2</v>
      </c>
      <c r="I81" s="65" t="s">
        <v>84</v>
      </c>
      <c r="J81" s="1"/>
    </row>
    <row r="82" spans="1:10" ht="16.5">
      <c r="A82" s="26">
        <v>85</v>
      </c>
      <c r="B82" s="4"/>
      <c r="C82" s="4" t="s">
        <v>20</v>
      </c>
      <c r="D82" s="24" t="str">
        <f>VLOOKUP(C82,'[2]Tồn kho tháng 11'!$C$4:$D$13,2,0)</f>
        <v>Muối</v>
      </c>
      <c r="E82" s="4" t="str">
        <f>VLOOKUP(C82,'[2]Tồn kho tháng 11'!$C$4:$E$13,3,0)</f>
        <v>kg</v>
      </c>
      <c r="F82" s="3" t="s">
        <v>90</v>
      </c>
      <c r="G82" s="58"/>
      <c r="H82" s="63">
        <v>0.5</v>
      </c>
      <c r="I82" s="65" t="s">
        <v>84</v>
      </c>
      <c r="J82" s="1"/>
    </row>
    <row r="83" spans="1:10" ht="16.5">
      <c r="A83" s="26">
        <v>86</v>
      </c>
      <c r="B83" s="4"/>
      <c r="C83" s="4" t="s">
        <v>4</v>
      </c>
      <c r="D83" s="24" t="str">
        <f>VLOOKUP(C83,'[2]Tồn kho tháng 11'!$C$4:$D$13,2,0)</f>
        <v>Gạo</v>
      </c>
      <c r="E83" s="4" t="str">
        <f>VLOOKUP(C83,'[2]Tồn kho tháng 11'!$C$4:$E$13,3,0)</f>
        <v>kg</v>
      </c>
      <c r="F83" s="3" t="s">
        <v>91</v>
      </c>
      <c r="G83" s="58"/>
      <c r="H83" s="63">
        <v>20</v>
      </c>
      <c r="I83" s="29"/>
      <c r="J83" s="1"/>
    </row>
    <row r="84" spans="1:10" ht="16.5">
      <c r="A84" s="26">
        <v>87</v>
      </c>
      <c r="B84" s="4"/>
      <c r="C84" s="4" t="s">
        <v>7</v>
      </c>
      <c r="D84" s="24" t="str">
        <f>VLOOKUP(C84,'[2]Tồn kho tháng 11'!$C$4:$D$13,2,0)</f>
        <v>Dầu ăn</v>
      </c>
      <c r="E84" s="4" t="str">
        <f>VLOOKUP(C84,'[2]Tồn kho tháng 11'!$C$4:$E$13,3,0)</f>
        <v>lít</v>
      </c>
      <c r="F84" s="3" t="s">
        <v>91</v>
      </c>
      <c r="G84" s="58"/>
      <c r="H84" s="63">
        <v>1</v>
      </c>
      <c r="I84" s="29"/>
      <c r="J84" s="1"/>
    </row>
    <row r="85" spans="1:10" ht="16.5">
      <c r="A85" s="26">
        <v>88</v>
      </c>
      <c r="B85" s="4"/>
      <c r="C85" s="4" t="s">
        <v>10</v>
      </c>
      <c r="D85" s="24" t="str">
        <f>VLOOKUP(C85,'[2]Tồn kho tháng 11'!$C$4:$D$13,2,0)</f>
        <v>Nước mắm</v>
      </c>
      <c r="E85" s="4" t="str">
        <f>VLOOKUP(C85,'[2]Tồn kho tháng 11'!$C$4:$E$13,3,0)</f>
        <v>lít</v>
      </c>
      <c r="F85" s="3" t="s">
        <v>91</v>
      </c>
      <c r="G85" s="58"/>
      <c r="H85" s="63">
        <v>1</v>
      </c>
      <c r="I85" s="29"/>
      <c r="J85" s="1"/>
    </row>
    <row r="86" spans="1:10" ht="16.5">
      <c r="A86" s="26">
        <v>89</v>
      </c>
      <c r="B86" s="4"/>
      <c r="C86" s="4" t="s">
        <v>22</v>
      </c>
      <c r="D86" s="24" t="str">
        <f>VLOOKUP(C86,'[2]Tồn kho tháng 11'!$C$4:$D$13,2,0)</f>
        <v>Đường</v>
      </c>
      <c r="E86" s="4" t="str">
        <f>VLOOKUP(C86,'[2]Tồn kho tháng 11'!$C$4:$E$13,3,0)</f>
        <v>kg</v>
      </c>
      <c r="F86" s="3" t="s">
        <v>91</v>
      </c>
      <c r="G86" s="58"/>
      <c r="H86" s="63">
        <v>1</v>
      </c>
      <c r="I86" s="29"/>
      <c r="J86" s="1"/>
    </row>
    <row r="87" spans="1:10" ht="16.5">
      <c r="A87" s="26">
        <v>90</v>
      </c>
      <c r="B87" s="4"/>
      <c r="C87" s="4" t="s">
        <v>20</v>
      </c>
      <c r="D87" s="24" t="str">
        <f>VLOOKUP(C87,'[2]Tồn kho tháng 11'!$C$4:$D$13,2,0)</f>
        <v>Muối</v>
      </c>
      <c r="E87" s="4" t="str">
        <f>VLOOKUP(C87,'[2]Tồn kho tháng 11'!$C$4:$E$13,3,0)</f>
        <v>kg</v>
      </c>
      <c r="F87" s="3" t="s">
        <v>91</v>
      </c>
      <c r="G87" s="58"/>
      <c r="H87" s="63">
        <v>0.5</v>
      </c>
      <c r="I87" s="29"/>
      <c r="J87" s="1"/>
    </row>
    <row r="88" spans="1:10" ht="16.5">
      <c r="A88" s="26">
        <v>90</v>
      </c>
      <c r="B88" s="4"/>
      <c r="C88" s="4" t="s">
        <v>16</v>
      </c>
      <c r="D88" s="24" t="str">
        <f>VLOOKUP(C88,'[2]Tồn kho tháng 11'!$C$4:$D$13,2,0)</f>
        <v>Hạt nêm</v>
      </c>
      <c r="E88" s="4" t="str">
        <f>VLOOKUP(C88,'[2]Tồn kho tháng 11'!$C$4:$E$13,3,0)</f>
        <v>kg</v>
      </c>
      <c r="F88" s="3" t="s">
        <v>91</v>
      </c>
      <c r="G88" s="58"/>
      <c r="H88" s="63">
        <v>0.3</v>
      </c>
      <c r="I88" s="29"/>
      <c r="J88" s="1"/>
    </row>
    <row r="89" spans="1:10" ht="16.5">
      <c r="A89" s="26">
        <v>91</v>
      </c>
      <c r="B89" s="4"/>
      <c r="C89" s="4" t="s">
        <v>10</v>
      </c>
      <c r="D89" s="24" t="str">
        <f>VLOOKUP(C89,'[2]Tồn kho tháng 11'!$C$4:$D$13,2,0)</f>
        <v>Nước mắm</v>
      </c>
      <c r="E89" s="4" t="str">
        <f>VLOOKUP(C89,'[2]Tồn kho tháng 11'!$C$4:$E$13,3,0)</f>
        <v>lít</v>
      </c>
      <c r="F89" s="3" t="s">
        <v>116</v>
      </c>
      <c r="G89" s="58"/>
      <c r="H89" s="63">
        <v>0.5</v>
      </c>
      <c r="I89" s="29"/>
      <c r="J89" s="1"/>
    </row>
    <row r="90" spans="1:10" ht="16.5">
      <c r="A90" s="26">
        <v>92</v>
      </c>
      <c r="B90" s="4"/>
      <c r="C90" s="4" t="s">
        <v>7</v>
      </c>
      <c r="D90" s="24" t="str">
        <f>VLOOKUP(C90,'[2]Tồn kho tháng 11'!$C$4:$D$13,2,0)</f>
        <v>Dầu ăn</v>
      </c>
      <c r="E90" s="4" t="str">
        <f>VLOOKUP(C90,'[2]Tồn kho tháng 11'!$C$4:$E$13,3,0)</f>
        <v>lít</v>
      </c>
      <c r="F90" s="3" t="s">
        <v>116</v>
      </c>
      <c r="G90" s="58"/>
      <c r="H90" s="63">
        <v>1</v>
      </c>
      <c r="I90" s="29"/>
      <c r="J90" s="1"/>
    </row>
    <row r="91" spans="1:10" ht="16.5">
      <c r="A91" s="26">
        <v>93</v>
      </c>
      <c r="B91" s="4"/>
      <c r="C91" s="4" t="s">
        <v>20</v>
      </c>
      <c r="D91" s="24" t="str">
        <f>VLOOKUP(C91,'[2]Tồn kho tháng 11'!$C$4:$D$13,2,0)</f>
        <v>Muối</v>
      </c>
      <c r="E91" s="4" t="str">
        <f>VLOOKUP(C91,'[2]Tồn kho tháng 11'!$C$4:$E$13,3,0)</f>
        <v>kg</v>
      </c>
      <c r="F91" s="3" t="s">
        <v>116</v>
      </c>
      <c r="G91" s="58"/>
      <c r="H91" s="63">
        <v>0.5</v>
      </c>
      <c r="I91" s="29"/>
      <c r="J91" s="1"/>
    </row>
    <row r="92" spans="1:10" ht="16.5">
      <c r="A92" s="26">
        <v>94</v>
      </c>
      <c r="B92" s="4"/>
      <c r="C92" s="4" t="s">
        <v>22</v>
      </c>
      <c r="D92" s="24" t="str">
        <f>VLOOKUP(C92,'[2]Tồn kho tháng 11'!$C$4:$D$13,2,0)</f>
        <v>Đường</v>
      </c>
      <c r="E92" s="4" t="str">
        <f>VLOOKUP(C92,'[2]Tồn kho tháng 11'!$C$4:$E$13,3,0)</f>
        <v>kg</v>
      </c>
      <c r="F92" s="3" t="s">
        <v>116</v>
      </c>
      <c r="G92" s="58"/>
      <c r="H92" s="63">
        <v>0.5</v>
      </c>
      <c r="I92" s="29"/>
      <c r="J92" s="1"/>
    </row>
    <row r="93" spans="1:10" ht="16.5">
      <c r="A93" s="26">
        <v>95</v>
      </c>
      <c r="B93" s="4"/>
      <c r="C93" s="4" t="s">
        <v>16</v>
      </c>
      <c r="D93" s="24" t="str">
        <f>VLOOKUP(C93,'[2]Tồn kho tháng 11'!$C$4:$D$13,2,0)</f>
        <v>Hạt nêm</v>
      </c>
      <c r="E93" s="4" t="str">
        <f>VLOOKUP(C93,'[2]Tồn kho tháng 11'!$C$4:$E$13,3,0)</f>
        <v>kg</v>
      </c>
      <c r="F93" s="3" t="s">
        <v>116</v>
      </c>
      <c r="G93" s="58"/>
      <c r="H93" s="63">
        <v>0.3</v>
      </c>
      <c r="I93" s="29"/>
      <c r="J93" s="1"/>
    </row>
    <row r="94" spans="1:10" ht="16.5">
      <c r="A94" s="26">
        <v>96</v>
      </c>
      <c r="B94" s="4"/>
      <c r="C94" s="4" t="s">
        <v>7</v>
      </c>
      <c r="D94" s="24" t="str">
        <f>VLOOKUP(C94,'[2]Tồn kho tháng 11'!$C$4:$D$13,2,0)</f>
        <v>Dầu ăn</v>
      </c>
      <c r="E94" s="4" t="str">
        <f>VLOOKUP(C94,'[2]Tồn kho tháng 11'!$C$4:$E$13,3,0)</f>
        <v>lít</v>
      </c>
      <c r="F94" s="3" t="s">
        <v>117</v>
      </c>
      <c r="G94" s="58"/>
      <c r="H94" s="63">
        <v>1</v>
      </c>
      <c r="I94" s="29"/>
      <c r="J94" s="1"/>
    </row>
    <row r="95" spans="1:10" ht="16.5">
      <c r="A95" s="26">
        <v>97</v>
      </c>
      <c r="B95" s="4"/>
      <c r="C95" s="4" t="s">
        <v>10</v>
      </c>
      <c r="D95" s="24" t="str">
        <f>VLOOKUP(C95,'[2]Tồn kho tháng 11'!$C$4:$D$13,2,0)</f>
        <v>Nước mắm</v>
      </c>
      <c r="E95" s="4" t="str">
        <f>VLOOKUP(C95,'[2]Tồn kho tháng 11'!$C$4:$E$13,3,0)</f>
        <v>lít</v>
      </c>
      <c r="F95" s="3" t="s">
        <v>117</v>
      </c>
      <c r="G95" s="58"/>
      <c r="H95" s="63">
        <v>0.5</v>
      </c>
      <c r="I95" s="29"/>
      <c r="J95" s="1"/>
    </row>
    <row r="96" spans="1:10" ht="16.5">
      <c r="A96" s="26">
        <v>98</v>
      </c>
      <c r="B96" s="4"/>
      <c r="C96" s="4" t="s">
        <v>22</v>
      </c>
      <c r="D96" s="24" t="str">
        <f>VLOOKUP(C96,'[2]Tồn kho tháng 11'!$C$4:$D$13,2,0)</f>
        <v>Đường</v>
      </c>
      <c r="E96" s="4" t="str">
        <f>VLOOKUP(C96,'[2]Tồn kho tháng 11'!$C$4:$E$13,3,0)</f>
        <v>kg</v>
      </c>
      <c r="F96" s="3" t="s">
        <v>117</v>
      </c>
      <c r="G96" s="58"/>
      <c r="H96" s="63">
        <v>0.5</v>
      </c>
      <c r="I96" s="29"/>
      <c r="J96" s="1"/>
    </row>
    <row r="97" spans="1:10" ht="16.5">
      <c r="A97" s="26">
        <v>99</v>
      </c>
      <c r="B97" s="4"/>
      <c r="C97" s="4" t="s">
        <v>20</v>
      </c>
      <c r="D97" s="24" t="str">
        <f>VLOOKUP(C97,'[2]Tồn kho tháng 11'!$C$4:$D$13,2,0)</f>
        <v>Muối</v>
      </c>
      <c r="E97" s="4" t="str">
        <f>VLOOKUP(C97,'[2]Tồn kho tháng 11'!$C$4:$E$13,3,0)</f>
        <v>kg</v>
      </c>
      <c r="F97" s="3" t="s">
        <v>117</v>
      </c>
      <c r="G97" s="58"/>
      <c r="H97" s="63">
        <v>0.5</v>
      </c>
      <c r="I97" s="29"/>
      <c r="J97" s="1"/>
    </row>
    <row r="98" spans="1:10" ht="16.5">
      <c r="A98" s="26">
        <v>100</v>
      </c>
      <c r="B98" s="4"/>
      <c r="C98" s="4" t="s">
        <v>4</v>
      </c>
      <c r="D98" s="24" t="str">
        <f>VLOOKUP(C98,'[2]Tồn kho tháng 11'!$C$4:$D$13,2,0)</f>
        <v>Gạo</v>
      </c>
      <c r="E98" s="4" t="str">
        <f>VLOOKUP(C98,'[2]Tồn kho tháng 11'!$C$4:$E$13,3,0)</f>
        <v>kg</v>
      </c>
      <c r="F98" s="3" t="s">
        <v>92</v>
      </c>
      <c r="G98" s="58"/>
      <c r="H98" s="63">
        <v>10</v>
      </c>
      <c r="I98" s="29"/>
      <c r="J98" s="1"/>
    </row>
    <row r="99" spans="1:10" ht="16.5">
      <c r="A99" s="26">
        <v>101</v>
      </c>
      <c r="B99" s="4"/>
      <c r="C99" s="4" t="s">
        <v>10</v>
      </c>
      <c r="D99" s="24" t="str">
        <f>VLOOKUP(C99,'[2]Tồn kho tháng 11'!$C$4:$D$13,2,0)</f>
        <v>Nước mắm</v>
      </c>
      <c r="E99" s="4" t="str">
        <f>VLOOKUP(C99,'[2]Tồn kho tháng 11'!$C$4:$E$13,3,0)</f>
        <v>lít</v>
      </c>
      <c r="F99" s="3" t="s">
        <v>92</v>
      </c>
      <c r="G99" s="58"/>
      <c r="H99" s="63">
        <v>1</v>
      </c>
      <c r="I99" s="29"/>
      <c r="J99" s="1"/>
    </row>
    <row r="100" spans="1:10" ht="16.5">
      <c r="A100" s="26">
        <v>102</v>
      </c>
      <c r="B100" s="4"/>
      <c r="C100" s="4" t="s">
        <v>7</v>
      </c>
      <c r="D100" s="24" t="str">
        <f>VLOOKUP(C100,'[2]Tồn kho tháng 11'!$C$4:$D$13,2,0)</f>
        <v>Dầu ăn</v>
      </c>
      <c r="E100" s="4" t="str">
        <f>VLOOKUP(C100,'[2]Tồn kho tháng 11'!$C$4:$E$13,3,0)</f>
        <v>lít</v>
      </c>
      <c r="F100" s="3" t="s">
        <v>92</v>
      </c>
      <c r="G100" s="58"/>
      <c r="H100" s="63">
        <v>1</v>
      </c>
      <c r="I100" s="29"/>
      <c r="J100" s="1"/>
    </row>
    <row r="101" spans="1:10" ht="16.5">
      <c r="A101" s="26">
        <v>103</v>
      </c>
      <c r="B101" s="4"/>
      <c r="C101" s="4" t="s">
        <v>22</v>
      </c>
      <c r="D101" s="24" t="str">
        <f>VLOOKUP(C101,'[2]Tồn kho tháng 11'!$C$4:$D$13,2,0)</f>
        <v>Đường</v>
      </c>
      <c r="E101" s="4" t="str">
        <f>VLOOKUP(C101,'[2]Tồn kho tháng 11'!$C$4:$E$13,3,0)</f>
        <v>kg</v>
      </c>
      <c r="F101" s="3" t="s">
        <v>92</v>
      </c>
      <c r="G101" s="58"/>
      <c r="H101" s="63">
        <v>1</v>
      </c>
      <c r="I101" s="29"/>
      <c r="J101" s="1"/>
    </row>
    <row r="102" spans="1:10" ht="16.5">
      <c r="A102" s="26">
        <v>104</v>
      </c>
      <c r="B102" s="4"/>
      <c r="C102" s="4" t="s">
        <v>18</v>
      </c>
      <c r="D102" s="24" t="str">
        <f>VLOOKUP(C102,'[2]Tồn kho tháng 11'!$C$4:$D$13,2,0)</f>
        <v>Bột ngọt</v>
      </c>
      <c r="E102" s="4" t="str">
        <f>VLOOKUP(C102,'[2]Tồn kho tháng 11'!$C$4:$E$13,3,0)</f>
        <v>kg</v>
      </c>
      <c r="F102" s="3" t="s">
        <v>92</v>
      </c>
      <c r="G102" s="58"/>
      <c r="H102" s="63">
        <v>0.2</v>
      </c>
      <c r="I102" s="29"/>
      <c r="J102" s="1"/>
    </row>
    <row r="103" spans="1:10" ht="16.5">
      <c r="A103" s="26">
        <v>105</v>
      </c>
      <c r="B103" s="4"/>
      <c r="C103" s="4" t="s">
        <v>4</v>
      </c>
      <c r="D103" s="24" t="str">
        <f>VLOOKUP(C103,'[2]Tồn kho tháng 11'!$C$4:$D$13,2,0)</f>
        <v>Gạo</v>
      </c>
      <c r="E103" s="4" t="str">
        <f>VLOOKUP(C103,'[2]Tồn kho tháng 11'!$C$4:$E$13,3,0)</f>
        <v>kg</v>
      </c>
      <c r="F103" s="3" t="s">
        <v>98</v>
      </c>
      <c r="G103" s="58"/>
      <c r="H103" s="63">
        <v>10</v>
      </c>
      <c r="I103" s="29"/>
      <c r="J103" s="1"/>
    </row>
    <row r="104" spans="1:10" ht="16.5">
      <c r="A104" s="26">
        <v>106</v>
      </c>
      <c r="B104" s="4"/>
      <c r="C104" s="4" t="s">
        <v>7</v>
      </c>
      <c r="D104" s="24" t="str">
        <f>VLOOKUP(C104,'[2]Tồn kho tháng 11'!$C$4:$D$13,2,0)</f>
        <v>Dầu ăn</v>
      </c>
      <c r="E104" s="4" t="str">
        <f>VLOOKUP(C104,'[2]Tồn kho tháng 11'!$C$4:$E$13,3,0)</f>
        <v>lít</v>
      </c>
      <c r="F104" s="3" t="s">
        <v>98</v>
      </c>
      <c r="G104" s="58"/>
      <c r="H104" s="63">
        <v>0.5</v>
      </c>
      <c r="I104" s="29"/>
      <c r="J104" s="1"/>
    </row>
    <row r="105" spans="1:10" ht="16.5">
      <c r="A105" s="26">
        <v>107</v>
      </c>
      <c r="B105" s="4"/>
      <c r="C105" s="4" t="s">
        <v>10</v>
      </c>
      <c r="D105" s="24" t="str">
        <f>VLOOKUP(C105,'[2]Tồn kho tháng 11'!$C$4:$D$13,2,0)</f>
        <v>Nước mắm</v>
      </c>
      <c r="E105" s="4" t="str">
        <f>VLOOKUP(C105,'[2]Tồn kho tháng 11'!$C$4:$E$13,3,0)</f>
        <v>lít</v>
      </c>
      <c r="F105" s="3" t="s">
        <v>98</v>
      </c>
      <c r="G105" s="58"/>
      <c r="H105" s="63">
        <v>0.5</v>
      </c>
      <c r="I105" s="29"/>
      <c r="J105" s="1"/>
    </row>
    <row r="106" spans="1:10" ht="16.5">
      <c r="A106" s="26">
        <v>108</v>
      </c>
      <c r="B106" s="4"/>
      <c r="C106" s="4" t="s">
        <v>22</v>
      </c>
      <c r="D106" s="24" t="str">
        <f>VLOOKUP(C106,'[2]Tồn kho tháng 11'!$C$4:$D$13,2,0)</f>
        <v>Đường</v>
      </c>
      <c r="E106" s="4" t="str">
        <f>VLOOKUP(C106,'[2]Tồn kho tháng 11'!$C$4:$E$13,3,0)</f>
        <v>kg</v>
      </c>
      <c r="F106" s="3" t="s">
        <v>98</v>
      </c>
      <c r="G106" s="58"/>
      <c r="H106" s="63">
        <v>0.5</v>
      </c>
      <c r="I106" s="29"/>
      <c r="J106" s="1"/>
    </row>
    <row r="107" spans="1:10" ht="16.5">
      <c r="A107" s="26">
        <v>110</v>
      </c>
      <c r="B107" s="4"/>
      <c r="C107" s="4" t="s">
        <v>7</v>
      </c>
      <c r="D107" s="24" t="str">
        <f>VLOOKUP(C107,'[2]Tồn kho tháng 11'!$C$4:$D$13,2,0)</f>
        <v>Dầu ăn</v>
      </c>
      <c r="E107" s="4" t="str">
        <f>VLOOKUP(C107,'[2]Tồn kho tháng 11'!$C$4:$E$13,3,0)</f>
        <v>lít</v>
      </c>
      <c r="F107" s="3" t="s">
        <v>115</v>
      </c>
      <c r="G107" s="58"/>
      <c r="H107" s="63">
        <v>1</v>
      </c>
      <c r="I107" s="29"/>
      <c r="J107" s="1"/>
    </row>
    <row r="108" spans="1:10" ht="16.5">
      <c r="A108" s="26">
        <v>111</v>
      </c>
      <c r="B108" s="4"/>
      <c r="C108" s="4" t="s">
        <v>10</v>
      </c>
      <c r="D108" s="24" t="str">
        <f>VLOOKUP(C108,'[2]Tồn kho tháng 11'!$C$4:$D$13,2,0)</f>
        <v>Nước mắm</v>
      </c>
      <c r="E108" s="4" t="str">
        <f>VLOOKUP(C108,'[2]Tồn kho tháng 11'!$C$4:$E$13,3,0)</f>
        <v>lít</v>
      </c>
      <c r="F108" s="3" t="s">
        <v>115</v>
      </c>
      <c r="G108" s="58"/>
      <c r="H108" s="63">
        <v>1</v>
      </c>
      <c r="I108" s="29"/>
      <c r="J108" s="1"/>
    </row>
    <row r="109" spans="1:10" ht="16.5">
      <c r="A109" s="26">
        <v>112</v>
      </c>
      <c r="B109" s="4"/>
      <c r="C109" s="4" t="s">
        <v>22</v>
      </c>
      <c r="D109" s="24" t="str">
        <f>VLOOKUP(C109,'[2]Tồn kho tháng 11'!$C$4:$D$13,2,0)</f>
        <v>Đường</v>
      </c>
      <c r="E109" s="4" t="str">
        <f>VLOOKUP(C109,'[2]Tồn kho tháng 11'!$C$4:$E$13,3,0)</f>
        <v>kg</v>
      </c>
      <c r="F109" s="3" t="s">
        <v>115</v>
      </c>
      <c r="G109" s="58"/>
      <c r="H109" s="63">
        <v>1</v>
      </c>
      <c r="I109" s="29"/>
      <c r="J109" s="1"/>
    </row>
    <row r="110" spans="1:10" ht="16.5">
      <c r="A110" s="26">
        <v>113</v>
      </c>
      <c r="B110" s="4"/>
      <c r="C110" s="4" t="s">
        <v>20</v>
      </c>
      <c r="D110" s="24" t="str">
        <f>VLOOKUP(C110,'[2]Tồn kho tháng 11'!$C$4:$D$13,2,0)</f>
        <v>Muối</v>
      </c>
      <c r="E110" s="4" t="str">
        <f>VLOOKUP(C110,'[2]Tồn kho tháng 11'!$C$4:$E$13,3,0)</f>
        <v>kg</v>
      </c>
      <c r="F110" s="3" t="s">
        <v>115</v>
      </c>
      <c r="G110" s="58"/>
      <c r="H110" s="63">
        <v>1</v>
      </c>
      <c r="I110" s="29"/>
      <c r="J110" s="1"/>
    </row>
    <row r="111" spans="1:10" ht="16.5">
      <c r="A111" s="26">
        <v>114</v>
      </c>
      <c r="B111" s="4"/>
      <c r="C111" s="4" t="s">
        <v>22</v>
      </c>
      <c r="D111" s="24" t="str">
        <f>VLOOKUP(C111,'[2]Tồn kho tháng 11'!$C$4:$D$13,2,0)</f>
        <v>Đường</v>
      </c>
      <c r="E111" s="4" t="str">
        <f>VLOOKUP(C111,'[2]Tồn kho tháng 11'!$C$4:$E$13,3,0)</f>
        <v>kg</v>
      </c>
      <c r="F111" s="3" t="s">
        <v>103</v>
      </c>
      <c r="G111" s="58"/>
      <c r="H111" s="63">
        <v>1</v>
      </c>
      <c r="I111" s="29"/>
      <c r="J111" s="1"/>
    </row>
    <row r="112" spans="1:10" ht="16.5">
      <c r="A112" s="26">
        <v>115</v>
      </c>
      <c r="B112" s="4"/>
      <c r="C112" s="4" t="s">
        <v>10</v>
      </c>
      <c r="D112" s="24" t="str">
        <f>VLOOKUP(C112,'[2]Tồn kho tháng 11'!$C$4:$D$13,2,0)</f>
        <v>Nước mắm</v>
      </c>
      <c r="E112" s="4" t="str">
        <f>VLOOKUP(C112,'[2]Tồn kho tháng 11'!$C$4:$E$13,3,0)</f>
        <v>lít</v>
      </c>
      <c r="F112" s="3" t="s">
        <v>103</v>
      </c>
      <c r="G112" s="58"/>
      <c r="H112" s="63">
        <v>1</v>
      </c>
      <c r="I112" s="29"/>
      <c r="J112" s="1"/>
    </row>
    <row r="113" spans="1:10" ht="16.5">
      <c r="A113" s="26">
        <v>116</v>
      </c>
      <c r="B113" s="4"/>
      <c r="C113" s="4" t="s">
        <v>20</v>
      </c>
      <c r="D113" s="24" t="str">
        <f>VLOOKUP(C113,'[2]Tồn kho tháng 11'!$C$4:$D$13,2,0)</f>
        <v>Muối</v>
      </c>
      <c r="E113" s="4" t="str">
        <f>VLOOKUP(C113,'[2]Tồn kho tháng 11'!$C$4:$E$13,3,0)</f>
        <v>kg</v>
      </c>
      <c r="F113" s="3" t="s">
        <v>103</v>
      </c>
      <c r="G113" s="58"/>
      <c r="H113" s="63">
        <v>0.5</v>
      </c>
      <c r="I113" s="29"/>
      <c r="J113" s="1"/>
    </row>
    <row r="114" spans="1:10" ht="16.5">
      <c r="A114" s="26">
        <v>117</v>
      </c>
      <c r="B114" s="4"/>
      <c r="C114" s="4" t="s">
        <v>16</v>
      </c>
      <c r="D114" s="24" t="str">
        <f>VLOOKUP(C114,'[2]Tồn kho tháng 11'!$C$4:$D$13,2,0)</f>
        <v>Hạt nêm</v>
      </c>
      <c r="E114" s="4" t="str">
        <f>VLOOKUP(C114,'[2]Tồn kho tháng 11'!$C$4:$E$13,3,0)</f>
        <v>kg</v>
      </c>
      <c r="F114" s="3" t="s">
        <v>103</v>
      </c>
      <c r="G114" s="58"/>
      <c r="H114" s="63">
        <v>0.4</v>
      </c>
      <c r="I114" s="29"/>
      <c r="J114" s="1"/>
    </row>
    <row r="115" spans="1:10" ht="16.5">
      <c r="A115" s="26">
        <v>118</v>
      </c>
      <c r="B115" s="4"/>
      <c r="C115" s="4" t="s">
        <v>7</v>
      </c>
      <c r="D115" s="24" t="str">
        <f>VLOOKUP(C115,'[2]Tồn kho tháng 11'!$C$4:$D$13,2,0)</f>
        <v>Dầu ăn</v>
      </c>
      <c r="E115" s="4" t="str">
        <f>VLOOKUP(C115,'[2]Tồn kho tháng 11'!$C$4:$E$13,3,0)</f>
        <v>lít</v>
      </c>
      <c r="F115" s="3" t="s">
        <v>103</v>
      </c>
      <c r="G115" s="58"/>
      <c r="H115" s="63">
        <v>1</v>
      </c>
      <c r="I115" s="29"/>
      <c r="J115" s="1"/>
    </row>
    <row r="116" spans="1:10" ht="16.5">
      <c r="A116" s="26">
        <v>119</v>
      </c>
      <c r="B116" s="4"/>
      <c r="C116" s="4" t="s">
        <v>4</v>
      </c>
      <c r="D116" s="24" t="str">
        <f>VLOOKUP(C116,'[2]Tồn kho tháng 11'!$C$4:$D$13,2,0)</f>
        <v>Gạo</v>
      </c>
      <c r="E116" s="4" t="str">
        <f>VLOOKUP(C116,'[2]Tồn kho tháng 11'!$C$4:$E$13,3,0)</f>
        <v>kg</v>
      </c>
      <c r="F116" s="3" t="s">
        <v>93</v>
      </c>
      <c r="G116" s="58"/>
      <c r="H116" s="63">
        <v>10</v>
      </c>
      <c r="I116" s="29"/>
      <c r="J116" s="1"/>
    </row>
    <row r="117" spans="1:10" ht="16.5">
      <c r="A117" s="26">
        <v>119</v>
      </c>
      <c r="B117" s="4"/>
      <c r="C117" s="4" t="s">
        <v>10</v>
      </c>
      <c r="D117" s="24" t="str">
        <f>VLOOKUP(C117,'[2]Tồn kho tháng 11'!$C$4:$D$13,2,0)</f>
        <v>Nước mắm</v>
      </c>
      <c r="E117" s="4" t="str">
        <f>VLOOKUP(C117,'[2]Tồn kho tháng 11'!$C$4:$E$13,3,0)</f>
        <v>lít</v>
      </c>
      <c r="F117" s="3" t="s">
        <v>93</v>
      </c>
      <c r="G117" s="58"/>
      <c r="H117" s="63">
        <v>0.5</v>
      </c>
      <c r="I117" s="29"/>
      <c r="J117" s="1"/>
    </row>
    <row r="118" spans="1:10" ht="16.5">
      <c r="A118" s="26">
        <v>120</v>
      </c>
      <c r="B118" s="4"/>
      <c r="C118" s="4" t="s">
        <v>7</v>
      </c>
      <c r="D118" s="24" t="str">
        <f>VLOOKUP(C118,'[2]Tồn kho tháng 11'!$C$4:$D$13,2,0)</f>
        <v>Dầu ăn</v>
      </c>
      <c r="E118" s="4" t="str">
        <f>VLOOKUP(C118,'[2]Tồn kho tháng 11'!$C$4:$E$13,3,0)</f>
        <v>lít</v>
      </c>
      <c r="F118" s="3" t="s">
        <v>93</v>
      </c>
      <c r="G118" s="58"/>
      <c r="H118" s="63">
        <v>1</v>
      </c>
      <c r="I118" s="29"/>
      <c r="J118" s="1"/>
    </row>
    <row r="119" spans="1:10" ht="16.5">
      <c r="A119" s="26">
        <v>121</v>
      </c>
      <c r="B119" s="4"/>
      <c r="C119" s="4" t="s">
        <v>22</v>
      </c>
      <c r="D119" s="24" t="str">
        <f>VLOOKUP(C119,'[2]Tồn kho tháng 11'!$C$4:$D$13,2,0)</f>
        <v>Đường</v>
      </c>
      <c r="E119" s="4" t="str">
        <f>VLOOKUP(C119,'[2]Tồn kho tháng 11'!$C$4:$E$13,3,0)</f>
        <v>kg</v>
      </c>
      <c r="F119" s="3" t="s">
        <v>93</v>
      </c>
      <c r="G119" s="58"/>
      <c r="H119" s="63">
        <v>0.5</v>
      </c>
      <c r="I119" s="29"/>
      <c r="J119" s="1"/>
    </row>
    <row r="120" spans="1:10" ht="16.5">
      <c r="A120" s="26">
        <v>122</v>
      </c>
      <c r="B120" s="4"/>
      <c r="C120" s="4" t="s">
        <v>18</v>
      </c>
      <c r="D120" s="24" t="str">
        <f>VLOOKUP(C120,'[2]Tồn kho tháng 11'!$C$4:$D$13,2,0)</f>
        <v>Bột ngọt</v>
      </c>
      <c r="E120" s="4" t="str">
        <f>VLOOKUP(C120,'[2]Tồn kho tháng 11'!$C$4:$E$13,3,0)</f>
        <v>kg</v>
      </c>
      <c r="F120" s="3" t="s">
        <v>93</v>
      </c>
      <c r="G120" s="58"/>
      <c r="H120" s="63">
        <v>0.2</v>
      </c>
      <c r="I120" s="29"/>
      <c r="J120" s="1"/>
    </row>
    <row r="121" spans="1:10" ht="16.5">
      <c r="A121" s="26">
        <v>123</v>
      </c>
      <c r="B121" s="4"/>
      <c r="C121" s="4" t="s">
        <v>4</v>
      </c>
      <c r="D121" s="24" t="str">
        <f>VLOOKUP(C121,'[2]Tồn kho tháng 11'!$C$4:$D$13,2,0)</f>
        <v>Gạo</v>
      </c>
      <c r="E121" s="4" t="str">
        <f>VLOOKUP(C121,'[2]Tồn kho tháng 11'!$C$4:$E$13,3,0)</f>
        <v>kg</v>
      </c>
      <c r="F121" s="3" t="s">
        <v>94</v>
      </c>
      <c r="G121" s="58"/>
      <c r="H121" s="63">
        <v>15</v>
      </c>
      <c r="I121" s="29"/>
      <c r="J121" s="1"/>
    </row>
    <row r="122" spans="1:10" ht="16.5">
      <c r="A122" s="26">
        <v>124</v>
      </c>
      <c r="B122" s="4"/>
      <c r="C122" s="4" t="s">
        <v>7</v>
      </c>
      <c r="D122" s="24" t="str">
        <f>VLOOKUP(C122,'[2]Tồn kho tháng 11'!$C$4:$D$13,2,0)</f>
        <v>Dầu ăn</v>
      </c>
      <c r="E122" s="4" t="str">
        <f>VLOOKUP(C122,'[2]Tồn kho tháng 11'!$C$4:$E$13,3,0)</f>
        <v>lít</v>
      </c>
      <c r="F122" s="3" t="s">
        <v>94</v>
      </c>
      <c r="G122" s="58"/>
      <c r="H122" s="63">
        <v>1</v>
      </c>
      <c r="I122" s="29"/>
      <c r="J122" s="1"/>
    </row>
    <row r="123" spans="1:10" ht="16.5">
      <c r="A123" s="26">
        <v>125</v>
      </c>
      <c r="B123" s="4"/>
      <c r="C123" s="4" t="s">
        <v>10</v>
      </c>
      <c r="D123" s="24" t="str">
        <f>VLOOKUP(C123,'[2]Tồn kho tháng 11'!$C$4:$D$13,2,0)</f>
        <v>Nước mắm</v>
      </c>
      <c r="E123" s="4" t="str">
        <f>VLOOKUP(C123,'[2]Tồn kho tháng 11'!$C$4:$E$13,3,0)</f>
        <v>lít</v>
      </c>
      <c r="F123" s="3" t="s">
        <v>94</v>
      </c>
      <c r="G123" s="58"/>
      <c r="H123" s="63">
        <v>1</v>
      </c>
      <c r="I123" s="29"/>
      <c r="J123" s="1"/>
    </row>
    <row r="124" spans="1:10" ht="16.5">
      <c r="A124" s="26">
        <v>126</v>
      </c>
      <c r="B124" s="4"/>
      <c r="C124" s="4" t="s">
        <v>22</v>
      </c>
      <c r="D124" s="24" t="str">
        <f>VLOOKUP(C124,'[2]Tồn kho tháng 11'!$C$4:$D$13,2,0)</f>
        <v>Đường</v>
      </c>
      <c r="E124" s="4" t="str">
        <f>VLOOKUP(C124,'[2]Tồn kho tháng 11'!$C$4:$E$13,3,0)</f>
        <v>kg</v>
      </c>
      <c r="F124" s="3" t="s">
        <v>94</v>
      </c>
      <c r="G124" s="58"/>
      <c r="H124" s="63">
        <v>1</v>
      </c>
      <c r="I124" s="29"/>
      <c r="J124" s="1"/>
    </row>
    <row r="125" spans="1:10" ht="16.5">
      <c r="A125" s="26">
        <v>127</v>
      </c>
      <c r="B125" s="4"/>
      <c r="C125" s="4" t="s">
        <v>16</v>
      </c>
      <c r="D125" s="24" t="str">
        <f>VLOOKUP(C125,'[2]Tồn kho tháng 11'!$C$4:$D$13,2,0)</f>
        <v>Hạt nêm</v>
      </c>
      <c r="E125" s="4" t="str">
        <f>VLOOKUP(C125,'[2]Tồn kho tháng 11'!$C$4:$E$13,3,0)</f>
        <v>kg</v>
      </c>
      <c r="F125" s="3" t="s">
        <v>94</v>
      </c>
      <c r="G125" s="58"/>
      <c r="H125" s="63">
        <v>0.3</v>
      </c>
      <c r="I125" s="29"/>
      <c r="J125" s="1"/>
    </row>
    <row r="126" spans="1:10" ht="16.5">
      <c r="A126" s="26">
        <v>134</v>
      </c>
      <c r="B126" s="4"/>
      <c r="C126" s="4" t="s">
        <v>4</v>
      </c>
      <c r="D126" s="24" t="str">
        <f>VLOOKUP(C126,'[2]Tồn kho tháng 11'!$C$4:$D$13,2,0)</f>
        <v>Gạo</v>
      </c>
      <c r="E126" s="4" t="str">
        <f>VLOOKUP(C126,'[2]Tồn kho tháng 11'!$C$4:$E$13,3,0)</f>
        <v>kg</v>
      </c>
      <c r="F126" s="3" t="s">
        <v>112</v>
      </c>
      <c r="G126" s="58"/>
      <c r="H126" s="63">
        <v>10</v>
      </c>
      <c r="I126" s="29"/>
      <c r="J126" s="1"/>
    </row>
    <row r="127" spans="1:10" ht="16.5">
      <c r="A127" s="26">
        <v>135</v>
      </c>
      <c r="B127" s="4"/>
      <c r="C127" s="4" t="s">
        <v>10</v>
      </c>
      <c r="D127" s="24" t="str">
        <f>VLOOKUP(C127,'[2]Tồn kho tháng 11'!$C$4:$D$13,2,0)</f>
        <v>Nước mắm</v>
      </c>
      <c r="E127" s="4" t="str">
        <f>VLOOKUP(C127,'[2]Tồn kho tháng 11'!$C$4:$E$13,3,0)</f>
        <v>lít</v>
      </c>
      <c r="F127" s="3" t="s">
        <v>112</v>
      </c>
      <c r="G127" s="58"/>
      <c r="H127" s="63">
        <v>0.5</v>
      </c>
      <c r="I127" s="29"/>
      <c r="J127" s="1"/>
    </row>
    <row r="128" spans="1:10" ht="16.5">
      <c r="A128" s="26">
        <v>136</v>
      </c>
      <c r="B128" s="4"/>
      <c r="C128" s="4" t="s">
        <v>7</v>
      </c>
      <c r="D128" s="24" t="str">
        <f>VLOOKUP(C128,'[2]Tồn kho tháng 11'!$C$4:$D$13,2,0)</f>
        <v>Dầu ăn</v>
      </c>
      <c r="E128" s="4" t="str">
        <f>VLOOKUP(C128,'[2]Tồn kho tháng 11'!$C$4:$E$13,3,0)</f>
        <v>lít</v>
      </c>
      <c r="F128" s="3" t="s">
        <v>112</v>
      </c>
      <c r="G128" s="58"/>
      <c r="H128" s="63">
        <v>0.5</v>
      </c>
      <c r="I128" s="29"/>
      <c r="J128" s="1"/>
    </row>
    <row r="129" spans="1:10" ht="16.5">
      <c r="A129" s="26">
        <v>137</v>
      </c>
      <c r="B129" s="4"/>
      <c r="C129" s="4" t="s">
        <v>18</v>
      </c>
      <c r="D129" s="24" t="str">
        <f>VLOOKUP(C129,'[2]Tồn kho tháng 11'!$C$4:$D$13,2,0)</f>
        <v>Bột ngọt</v>
      </c>
      <c r="E129" s="4" t="str">
        <f>VLOOKUP(C129,'[2]Tồn kho tháng 11'!$C$4:$E$13,3,0)</f>
        <v>kg</v>
      </c>
      <c r="F129" s="3" t="s">
        <v>112</v>
      </c>
      <c r="G129" s="58"/>
      <c r="H129" s="63">
        <v>0.2</v>
      </c>
      <c r="I129" s="29"/>
      <c r="J129" s="1"/>
    </row>
    <row r="130" spans="1:10" ht="16.5">
      <c r="A130" s="26">
        <v>138</v>
      </c>
      <c r="B130" s="4"/>
      <c r="C130" s="4" t="s">
        <v>22</v>
      </c>
      <c r="D130" s="24" t="str">
        <f>VLOOKUP(C130,'[2]Tồn kho tháng 11'!$C$4:$D$13,2,0)</f>
        <v>Đường</v>
      </c>
      <c r="E130" s="4" t="str">
        <f>VLOOKUP(C130,'[2]Tồn kho tháng 11'!$C$4:$E$13,3,0)</f>
        <v>kg</v>
      </c>
      <c r="F130" s="3" t="s">
        <v>112</v>
      </c>
      <c r="G130" s="58"/>
      <c r="H130" s="63">
        <v>0.5</v>
      </c>
      <c r="I130" s="29"/>
      <c r="J130" s="1"/>
    </row>
    <row r="131" spans="1:10" ht="16.5">
      <c r="A131" s="26">
        <v>140</v>
      </c>
      <c r="B131" s="4"/>
      <c r="C131" s="4" t="s">
        <v>10</v>
      </c>
      <c r="D131" s="24" t="str">
        <f>VLOOKUP(C131,'[2]Tồn kho tháng 11'!$C$4:$D$13,2,0)</f>
        <v>Nước mắm</v>
      </c>
      <c r="E131" s="4" t="str">
        <f>VLOOKUP(C131,'[2]Tồn kho tháng 11'!$C$4:$E$13,3,0)</f>
        <v>lít</v>
      </c>
      <c r="F131" s="3" t="s">
        <v>114</v>
      </c>
      <c r="G131" s="58"/>
      <c r="H131" s="63">
        <v>0.5</v>
      </c>
      <c r="I131" s="29"/>
      <c r="J131" s="1"/>
    </row>
    <row r="132" spans="1:10" ht="16.5">
      <c r="A132" s="26">
        <v>141</v>
      </c>
      <c r="B132" s="4"/>
      <c r="C132" s="4" t="s">
        <v>7</v>
      </c>
      <c r="D132" s="24" t="str">
        <f>VLOOKUP(C132,'[2]Tồn kho tháng 11'!$C$4:$D$13,2,0)</f>
        <v>Dầu ăn</v>
      </c>
      <c r="E132" s="4" t="str">
        <f>VLOOKUP(C132,'[2]Tồn kho tháng 11'!$C$4:$E$13,3,0)</f>
        <v>lít</v>
      </c>
      <c r="F132" s="3" t="s">
        <v>114</v>
      </c>
      <c r="G132" s="58"/>
      <c r="H132" s="63">
        <v>1</v>
      </c>
      <c r="I132" s="29"/>
      <c r="J132" s="1"/>
    </row>
    <row r="133" spans="1:10" ht="16.5">
      <c r="A133" s="26">
        <v>142</v>
      </c>
      <c r="B133" s="4"/>
      <c r="C133" s="4" t="s">
        <v>20</v>
      </c>
      <c r="D133" s="24" t="str">
        <f>VLOOKUP(C133,'[2]Tồn kho tháng 11'!$C$4:$D$13,2,0)</f>
        <v>Muối</v>
      </c>
      <c r="E133" s="4" t="str">
        <f>VLOOKUP(C133,'[2]Tồn kho tháng 11'!$C$4:$E$13,3,0)</f>
        <v>kg</v>
      </c>
      <c r="F133" s="3" t="s">
        <v>114</v>
      </c>
      <c r="G133" s="58"/>
      <c r="H133" s="63">
        <v>0.5</v>
      </c>
      <c r="I133" s="29"/>
      <c r="J133" s="1"/>
    </row>
    <row r="134" spans="1:10" ht="16.5">
      <c r="A134" s="26">
        <v>143</v>
      </c>
      <c r="B134" s="4"/>
      <c r="C134" s="4" t="s">
        <v>22</v>
      </c>
      <c r="D134" s="24" t="str">
        <f>VLOOKUP(C134,'[2]Tồn kho tháng 11'!$C$4:$D$13,2,0)</f>
        <v>Đường</v>
      </c>
      <c r="E134" s="4" t="str">
        <f>VLOOKUP(C134,'[2]Tồn kho tháng 11'!$C$4:$E$13,3,0)</f>
        <v>kg</v>
      </c>
      <c r="F134" s="3" t="s">
        <v>114</v>
      </c>
      <c r="G134" s="58"/>
      <c r="H134" s="63">
        <v>0.5</v>
      </c>
      <c r="I134" s="29"/>
      <c r="J134" s="1"/>
    </row>
    <row r="135" spans="1:10" ht="16.5">
      <c r="A135" s="26">
        <v>144</v>
      </c>
      <c r="B135" s="4"/>
      <c r="C135" s="4" t="s">
        <v>18</v>
      </c>
      <c r="D135" s="24" t="str">
        <f>VLOOKUP(C135,'[2]Tồn kho tháng 11'!$C$4:$D$13,2,0)</f>
        <v>Bột ngọt</v>
      </c>
      <c r="E135" s="4" t="str">
        <f>VLOOKUP(C135,'[2]Tồn kho tháng 11'!$C$4:$E$13,3,0)</f>
        <v>kg</v>
      </c>
      <c r="F135" s="3" t="s">
        <v>114</v>
      </c>
      <c r="G135" s="58"/>
      <c r="H135" s="63">
        <v>0.2</v>
      </c>
      <c r="I135" s="29"/>
      <c r="J135" s="1"/>
    </row>
    <row r="136" spans="1:10" ht="16.5">
      <c r="A136" s="26">
        <v>145</v>
      </c>
      <c r="B136" s="4"/>
      <c r="C136" s="4" t="s">
        <v>7</v>
      </c>
      <c r="D136" s="24" t="str">
        <f>VLOOKUP(C136,'[2]Tồn kho tháng 11'!$C$4:$D$13,2,0)</f>
        <v>Dầu ăn</v>
      </c>
      <c r="E136" s="4" t="str">
        <f>VLOOKUP(C136,'[2]Tồn kho tháng 11'!$C$4:$E$13,3,0)</f>
        <v>lít</v>
      </c>
      <c r="F136" s="3" t="s">
        <v>95</v>
      </c>
      <c r="G136" s="58"/>
      <c r="H136" s="63">
        <v>1</v>
      </c>
      <c r="I136" s="29"/>
      <c r="J136" s="1"/>
    </row>
    <row r="137" spans="1:10" ht="16.5">
      <c r="A137" s="26">
        <v>146</v>
      </c>
      <c r="B137" s="4"/>
      <c r="C137" s="4" t="s">
        <v>10</v>
      </c>
      <c r="D137" s="24" t="str">
        <f>VLOOKUP(C137,'[2]Tồn kho tháng 11'!$C$4:$D$13,2,0)</f>
        <v>Nước mắm</v>
      </c>
      <c r="E137" s="4" t="str">
        <f>VLOOKUP(C137,'[2]Tồn kho tháng 11'!$C$4:$E$13,3,0)</f>
        <v>lít</v>
      </c>
      <c r="F137" s="3" t="s">
        <v>95</v>
      </c>
      <c r="G137" s="58"/>
      <c r="H137" s="63">
        <v>1</v>
      </c>
      <c r="I137" s="29"/>
      <c r="J137" s="1"/>
    </row>
    <row r="138" spans="1:10" ht="16.5">
      <c r="A138" s="26">
        <v>147</v>
      </c>
      <c r="B138" s="4"/>
      <c r="C138" s="4" t="s">
        <v>22</v>
      </c>
      <c r="D138" s="24" t="str">
        <f>VLOOKUP(C138,'[2]Tồn kho tháng 11'!$C$4:$D$13,2,0)</f>
        <v>Đường</v>
      </c>
      <c r="E138" s="4" t="str">
        <f>VLOOKUP(C138,'[2]Tồn kho tháng 11'!$C$4:$E$13,3,0)</f>
        <v>kg</v>
      </c>
      <c r="F138" s="3" t="s">
        <v>95</v>
      </c>
      <c r="G138" s="58"/>
      <c r="H138" s="63">
        <v>0.5</v>
      </c>
      <c r="I138" s="29"/>
      <c r="J138" s="1"/>
    </row>
    <row r="139" spans="1:10" ht="16.5">
      <c r="A139" s="26">
        <v>148</v>
      </c>
      <c r="B139" s="4"/>
      <c r="C139" s="4" t="s">
        <v>20</v>
      </c>
      <c r="D139" s="24" t="str">
        <f>VLOOKUP(C139,'[2]Tồn kho tháng 11'!$C$4:$D$13,2,0)</f>
        <v>Muối</v>
      </c>
      <c r="E139" s="4" t="str">
        <f>VLOOKUP(C139,'[2]Tồn kho tháng 11'!$C$4:$E$13,3,0)</f>
        <v>kg</v>
      </c>
      <c r="F139" s="3" t="s">
        <v>95</v>
      </c>
      <c r="G139" s="58"/>
      <c r="H139" s="63">
        <v>0.5</v>
      </c>
      <c r="I139" s="29"/>
      <c r="J139" s="1"/>
    </row>
    <row r="140" spans="1:10" ht="16.5">
      <c r="A140" s="26">
        <v>149</v>
      </c>
      <c r="B140" s="4"/>
      <c r="C140" s="4" t="s">
        <v>16</v>
      </c>
      <c r="D140" s="24" t="str">
        <f>VLOOKUP(C140,'[2]Tồn kho tháng 11'!$C$4:$D$13,2,0)</f>
        <v>Hạt nêm</v>
      </c>
      <c r="E140" s="4" t="str">
        <f>VLOOKUP(C140,'[2]Tồn kho tháng 11'!$C$4:$E$13,3,0)</f>
        <v>kg</v>
      </c>
      <c r="F140" s="3" t="s">
        <v>95</v>
      </c>
      <c r="G140" s="58"/>
      <c r="H140" s="63">
        <v>0.3</v>
      </c>
      <c r="I140" s="29"/>
      <c r="J140" s="1"/>
    </row>
    <row r="141" spans="1:10" ht="16.5">
      <c r="A141" s="26"/>
      <c r="B141" s="4"/>
      <c r="C141" s="4" t="s">
        <v>7</v>
      </c>
      <c r="D141" s="24" t="str">
        <f>VLOOKUP(C141,'[2]Tồn kho tháng 11'!$C$4:$D$13,2,0)</f>
        <v>Dầu ăn</v>
      </c>
      <c r="E141" s="4" t="str">
        <f>VLOOKUP(C141,'[2]Tồn kho tháng 11'!$C$4:$E$13,3,0)</f>
        <v>lít</v>
      </c>
      <c r="F141" s="3" t="s">
        <v>102</v>
      </c>
      <c r="G141" s="58"/>
      <c r="H141" s="63">
        <v>1</v>
      </c>
      <c r="I141" s="29"/>
      <c r="J141" s="1"/>
    </row>
    <row r="142" spans="1:10" ht="16.5">
      <c r="A142" s="26"/>
      <c r="B142" s="4"/>
      <c r="C142" s="4" t="s">
        <v>10</v>
      </c>
      <c r="D142" s="24" t="str">
        <f>VLOOKUP(C142,'[2]Tồn kho tháng 11'!$C$4:$D$13,2,0)</f>
        <v>Nước mắm</v>
      </c>
      <c r="E142" s="4" t="str">
        <f>VLOOKUP(C142,'[2]Tồn kho tháng 11'!$C$4:$E$13,3,0)</f>
        <v>lít</v>
      </c>
      <c r="F142" s="3" t="s">
        <v>102</v>
      </c>
      <c r="G142" s="58"/>
      <c r="H142" s="63">
        <v>1</v>
      </c>
      <c r="I142" s="29"/>
      <c r="J142" s="1"/>
    </row>
    <row r="143" spans="1:10" ht="16.5">
      <c r="A143" s="26"/>
      <c r="B143" s="4"/>
      <c r="C143" s="4" t="s">
        <v>22</v>
      </c>
      <c r="D143" s="24" t="str">
        <f>VLOOKUP(C143,'[2]Tồn kho tháng 11'!$C$4:$D$13,2,0)</f>
        <v>Đường</v>
      </c>
      <c r="E143" s="4" t="str">
        <f>VLOOKUP(C143,'[2]Tồn kho tháng 11'!$C$4:$E$13,3,0)</f>
        <v>kg</v>
      </c>
      <c r="F143" s="3" t="s">
        <v>102</v>
      </c>
      <c r="G143" s="58"/>
      <c r="H143" s="63">
        <v>1</v>
      </c>
      <c r="I143" s="29"/>
      <c r="J143" s="1"/>
    </row>
    <row r="144" spans="1:10" ht="16.5">
      <c r="A144" s="26"/>
      <c r="B144" s="4"/>
      <c r="C144" s="4" t="s">
        <v>14</v>
      </c>
      <c r="D144" s="24" t="str">
        <f>VLOOKUP(C144,'[2]Tồn kho tháng 11'!$C$4:$D$13,2,0)</f>
        <v>Bột canh</v>
      </c>
      <c r="E144" s="4" t="str">
        <f>VLOOKUP(C144,'[2]Tồn kho tháng 11'!$C$4:$E$13,3,0)</f>
        <v>kg</v>
      </c>
      <c r="F144" s="3" t="s">
        <v>102</v>
      </c>
      <c r="G144" s="58"/>
      <c r="H144" s="63">
        <v>0.454</v>
      </c>
      <c r="I144" s="29"/>
      <c r="J144" s="1"/>
    </row>
    <row r="145" spans="1:10" ht="16.5">
      <c r="A145" s="26"/>
      <c r="B145" s="4"/>
      <c r="C145" s="4" t="s">
        <v>20</v>
      </c>
      <c r="D145" s="24" t="str">
        <f>VLOOKUP(C145,'[2]Tồn kho tháng 11'!$C$4:$D$13,2,0)</f>
        <v>Muối</v>
      </c>
      <c r="E145" s="4" t="str">
        <f>VLOOKUP(C145,'[2]Tồn kho tháng 11'!$C$4:$E$13,3,0)</f>
        <v>kg</v>
      </c>
      <c r="F145" s="3" t="s">
        <v>102</v>
      </c>
      <c r="G145" s="58"/>
      <c r="H145" s="63">
        <v>0.5</v>
      </c>
      <c r="I145" s="29"/>
      <c r="J145" s="1"/>
    </row>
    <row r="146" spans="1:10" ht="16.5">
      <c r="A146" s="26"/>
      <c r="B146" s="4"/>
      <c r="C146" s="4"/>
      <c r="D146" s="24"/>
      <c r="E146" s="4"/>
      <c r="F146" s="3"/>
      <c r="G146" s="58"/>
      <c r="H146" s="63"/>
      <c r="I146" s="29"/>
      <c r="J146" s="1"/>
    </row>
    <row r="147" spans="1:10" ht="16.5">
      <c r="A147" s="26"/>
      <c r="B147" s="4"/>
      <c r="C147" s="4"/>
      <c r="D147" s="24"/>
      <c r="E147" s="4"/>
      <c r="F147" s="3"/>
      <c r="G147" s="58"/>
      <c r="H147" s="63"/>
      <c r="I147" s="29"/>
      <c r="J147" s="1"/>
    </row>
    <row r="148" spans="1:10" ht="16.5">
      <c r="A148" s="26"/>
      <c r="B148" s="4"/>
      <c r="C148" s="4"/>
      <c r="D148" s="24"/>
      <c r="E148" s="4"/>
      <c r="F148" s="3"/>
      <c r="G148" s="58"/>
      <c r="H148" s="63"/>
      <c r="I148" s="29"/>
      <c r="J148" s="1"/>
    </row>
    <row r="149" spans="1:10" ht="16.5">
      <c r="A149" s="26"/>
      <c r="B149" s="4"/>
      <c r="C149" s="4"/>
      <c r="D149" s="24"/>
      <c r="E149" s="4"/>
      <c r="F149" s="3"/>
      <c r="G149" s="58"/>
      <c r="H149" s="63"/>
      <c r="I149" s="29"/>
      <c r="J149" s="1"/>
    </row>
    <row r="150" ht="16.5">
      <c r="J150" s="1"/>
    </row>
    <row r="151" ht="16.5">
      <c r="J151" s="1"/>
    </row>
    <row r="152" ht="16.5">
      <c r="J152" s="1"/>
    </row>
    <row r="153" ht="16.5">
      <c r="J153" s="1"/>
    </row>
    <row r="154" ht="16.5">
      <c r="J154" s="1"/>
    </row>
    <row r="155" ht="16.5">
      <c r="J155" s="1"/>
    </row>
  </sheetData>
  <sheetProtection/>
  <autoFilter ref="B5:I5">
    <sortState ref="B6:I155">
      <sortCondition sortBy="value" ref="B6:B155"/>
    </sortState>
  </autoFilter>
  <mergeCells count="3">
    <mergeCell ref="A1:H1"/>
    <mergeCell ref="A2:I2"/>
    <mergeCell ref="A3:I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3:V10"/>
  <sheetViews>
    <sheetView zoomScalePageLayoutView="0" workbookViewId="0" topLeftCell="A4">
      <selection activeCell="H26" sqref="H26"/>
    </sheetView>
  </sheetViews>
  <sheetFormatPr defaultColWidth="9.140625" defaultRowHeight="15"/>
  <cols>
    <col min="2" max="2" width="10.421875" style="46" customWidth="1"/>
    <col min="3" max="20" width="7.7109375" style="0" customWidth="1"/>
  </cols>
  <sheetData>
    <row r="3" spans="2:20" ht="15" customHeight="1">
      <c r="B3" s="72" t="s">
        <v>66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2:20" ht="32.2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6" spans="2:22" ht="22.5" customHeight="1">
      <c r="B6" s="9" t="s">
        <v>64</v>
      </c>
      <c r="C6" s="73" t="s">
        <v>8</v>
      </c>
      <c r="D6" s="73"/>
      <c r="E6" s="73" t="s">
        <v>11</v>
      </c>
      <c r="F6" s="73"/>
      <c r="G6" s="73" t="s">
        <v>13</v>
      </c>
      <c r="H6" s="73"/>
      <c r="I6" s="73" t="s">
        <v>15</v>
      </c>
      <c r="J6" s="73"/>
      <c r="K6" s="73" t="s">
        <v>17</v>
      </c>
      <c r="L6" s="73"/>
      <c r="M6" s="73"/>
      <c r="N6" s="73"/>
      <c r="O6" s="73" t="s">
        <v>19</v>
      </c>
      <c r="P6" s="73"/>
      <c r="Q6" s="73" t="s">
        <v>21</v>
      </c>
      <c r="R6" s="73"/>
      <c r="S6" s="73" t="s">
        <v>23</v>
      </c>
      <c r="T6" s="73"/>
      <c r="U6" s="46"/>
      <c r="V6" s="46"/>
    </row>
    <row r="7" spans="2:20" ht="22.5" customHeight="1">
      <c r="B7" s="48" t="s">
        <v>63</v>
      </c>
      <c r="C7" s="48" t="s">
        <v>67</v>
      </c>
      <c r="D7" s="48" t="s">
        <v>68</v>
      </c>
      <c r="E7" s="48" t="s">
        <v>54</v>
      </c>
      <c r="F7" s="48" t="s">
        <v>53</v>
      </c>
      <c r="G7" s="48" t="s">
        <v>55</v>
      </c>
      <c r="H7" s="48" t="s">
        <v>54</v>
      </c>
      <c r="I7" s="48" t="s">
        <v>56</v>
      </c>
      <c r="J7" s="48" t="s">
        <v>57</v>
      </c>
      <c r="K7" s="48" t="s">
        <v>58</v>
      </c>
      <c r="L7" s="48" t="s">
        <v>59</v>
      </c>
      <c r="M7" s="48" t="s">
        <v>60</v>
      </c>
      <c r="N7" s="48" t="s">
        <v>69</v>
      </c>
      <c r="O7" s="48" t="s">
        <v>61</v>
      </c>
      <c r="P7" s="48" t="s">
        <v>70</v>
      </c>
      <c r="Q7" s="48" t="s">
        <v>62</v>
      </c>
      <c r="R7" s="48" t="s">
        <v>70</v>
      </c>
      <c r="S7" s="48" t="s">
        <v>62</v>
      </c>
      <c r="T7" s="48" t="s">
        <v>70</v>
      </c>
    </row>
    <row r="8" spans="2:20" ht="25.5" customHeight="1">
      <c r="B8" s="9" t="s">
        <v>65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10" ht="15">
      <c r="I10" s="55"/>
    </row>
  </sheetData>
  <sheetProtection/>
  <mergeCells count="9">
    <mergeCell ref="B3:T4"/>
    <mergeCell ref="Q6:R6"/>
    <mergeCell ref="I6:J6"/>
    <mergeCell ref="S6:T6"/>
    <mergeCell ref="K6:N6"/>
    <mergeCell ref="C6:D6"/>
    <mergeCell ref="E6:F6"/>
    <mergeCell ref="G6:H6"/>
    <mergeCell ref="O6:P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I17" sqref="I17"/>
    </sheetView>
  </sheetViews>
  <sheetFormatPr defaultColWidth="22.57421875" defaultRowHeight="15"/>
  <cols>
    <col min="1" max="1" width="4.421875" style="15" customWidth="1"/>
    <col min="2" max="2" width="8.8515625" style="11" customWidth="1"/>
    <col min="3" max="3" width="22.57421875" style="12" customWidth="1"/>
    <col min="4" max="4" width="8.140625" style="11" hidden="1" customWidth="1"/>
    <col min="5" max="5" width="5.140625" style="15" bestFit="1" customWidth="1"/>
    <col min="6" max="6" width="20.28125" style="13" customWidth="1"/>
    <col min="7" max="7" width="22.140625" style="14" customWidth="1"/>
    <col min="8" max="8" width="22.8515625" style="13" customWidth="1"/>
    <col min="9" max="9" width="16.140625" style="14" customWidth="1"/>
    <col min="10" max="10" width="16.28125" style="12" customWidth="1"/>
    <col min="11" max="253" width="9.140625" style="12" customWidth="1"/>
    <col min="254" max="254" width="4.421875" style="12" customWidth="1"/>
    <col min="255" max="255" width="8.8515625" style="12" customWidth="1"/>
    <col min="256" max="16384" width="22.57421875" style="12" customWidth="1"/>
  </cols>
  <sheetData>
    <row r="1" spans="1:3" ht="19.5" customHeight="1">
      <c r="A1" s="74" t="s">
        <v>34</v>
      </c>
      <c r="B1" s="74"/>
      <c r="C1" s="74"/>
    </row>
    <row r="2" ht="19.5" customHeight="1"/>
    <row r="3" spans="1:10" ht="19.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9.5" customHeight="1">
      <c r="A4" s="75" t="s">
        <v>85</v>
      </c>
      <c r="B4" s="75"/>
      <c r="C4" s="75"/>
      <c r="D4" s="75"/>
      <c r="E4" s="75"/>
      <c r="F4" s="75"/>
      <c r="G4" s="75"/>
      <c r="H4" s="75"/>
      <c r="I4" s="75"/>
      <c r="J4" s="75"/>
    </row>
    <row r="5" spans="1:13" ht="19.5" customHeight="1">
      <c r="A5" s="5" t="s">
        <v>36</v>
      </c>
      <c r="B5" s="5"/>
      <c r="C5" s="5"/>
      <c r="D5" s="6" t="s">
        <v>37</v>
      </c>
      <c r="E5" s="5"/>
      <c r="F5" s="5"/>
      <c r="G5" s="7"/>
      <c r="H5" s="5"/>
      <c r="I5" s="7"/>
      <c r="L5" s="45"/>
      <c r="M5" s="45"/>
    </row>
    <row r="6" spans="1:13" s="17" customFormat="1" ht="19.5" customHeight="1">
      <c r="A6" s="76" t="s">
        <v>38</v>
      </c>
      <c r="B6" s="76" t="s">
        <v>39</v>
      </c>
      <c r="C6" s="78" t="s">
        <v>40</v>
      </c>
      <c r="D6" s="76" t="s">
        <v>41</v>
      </c>
      <c r="E6" s="76" t="s">
        <v>42</v>
      </c>
      <c r="F6" s="76" t="s">
        <v>43</v>
      </c>
      <c r="G6" s="79" t="s">
        <v>44</v>
      </c>
      <c r="H6" s="76" t="s">
        <v>45</v>
      </c>
      <c r="I6" s="79" t="s">
        <v>46</v>
      </c>
      <c r="J6" s="81" t="s">
        <v>47</v>
      </c>
      <c r="L6" s="45"/>
      <c r="M6" s="45"/>
    </row>
    <row r="7" spans="1:13" s="17" customFormat="1" ht="19.5" customHeight="1">
      <c r="A7" s="77"/>
      <c r="B7" s="77"/>
      <c r="C7" s="77"/>
      <c r="D7" s="77"/>
      <c r="E7" s="77"/>
      <c r="F7" s="77"/>
      <c r="G7" s="80"/>
      <c r="H7" s="77"/>
      <c r="I7" s="80"/>
      <c r="J7" s="81"/>
      <c r="L7" s="45"/>
      <c r="M7" s="45"/>
    </row>
    <row r="8" spans="1:11" s="19" customFormat="1" ht="19.5" customHeight="1">
      <c r="A8" s="31">
        <v>1</v>
      </c>
      <c r="B8" s="18" t="s">
        <v>4</v>
      </c>
      <c r="C8" s="18" t="s">
        <v>5</v>
      </c>
      <c r="D8" s="32" t="e">
        <f>VLOOKUP('[1]Tổng hợp'!B10,'[1]Nguyên vật liệu'!$A$5:$F$21,2,0)</f>
        <v>#N/A</v>
      </c>
      <c r="E8" s="42" t="s">
        <v>6</v>
      </c>
      <c r="F8" s="33">
        <f>VLOOKUP(B8,'Tồn kho tháng 6'!$C$4:$F$13,4,0)</f>
        <v>321</v>
      </c>
      <c r="G8" s="34">
        <f>SUMIF('Nhật kí Xuất - Nhập kho'!$D$6:$D$11,"Gạo",'Nhật kí Xuất - Nhập kho'!$G$6:$G$11)</f>
        <v>500</v>
      </c>
      <c r="H8" s="34">
        <f>SUMIF('Nhật kí Xuất - Nhập kho'!$D$6:$D$135,"Gạo",'Nhật kí Xuất - Nhập kho'!$H$6:$H$135)</f>
        <v>335</v>
      </c>
      <c r="I8" s="35">
        <f>F8+G8-H8</f>
        <v>486</v>
      </c>
      <c r="J8" s="36"/>
      <c r="K8" s="60"/>
    </row>
    <row r="9" spans="1:11" s="19" customFormat="1" ht="19.5" customHeight="1">
      <c r="A9" s="31">
        <v>2</v>
      </c>
      <c r="B9" s="18" t="s">
        <v>7</v>
      </c>
      <c r="C9" s="18" t="s">
        <v>8</v>
      </c>
      <c r="D9" s="37"/>
      <c r="E9" s="42" t="s">
        <v>9</v>
      </c>
      <c r="F9" s="33">
        <f>VLOOKUP(B9,'Tồn kho tháng 6'!$C$4:$F$13,4,0)</f>
        <v>25.5</v>
      </c>
      <c r="G9" s="34">
        <f>SUMIF('Nhật kí Xuất - Nhập kho'!$D$6:$D$11,"Dầu ăn",'Nhật kí Xuất - Nhập kho'!$G$6:$G$11)</f>
        <v>0</v>
      </c>
      <c r="H9" s="34">
        <f>SUMIF('Nhật kí Xuất - Nhập kho'!$D$6:$D$135,"Dầu ăn",'Nhật kí Xuất - Nhập kho'!$H$6:$H$135)</f>
        <v>25</v>
      </c>
      <c r="I9" s="35">
        <f>F9+G9-H9</f>
        <v>0.5</v>
      </c>
      <c r="J9" s="38"/>
      <c r="K9" s="60"/>
    </row>
    <row r="10" spans="1:11" s="19" customFormat="1" ht="19.5" customHeight="1">
      <c r="A10" s="31">
        <v>3</v>
      </c>
      <c r="B10" s="18" t="s">
        <v>10</v>
      </c>
      <c r="C10" s="18" t="s">
        <v>11</v>
      </c>
      <c r="D10" s="39"/>
      <c r="E10" s="42" t="s">
        <v>9</v>
      </c>
      <c r="F10" s="33">
        <f>VLOOKUP(B10,'Tồn kho tháng 6'!$C$4:$F$13,4,0)</f>
        <v>45.65</v>
      </c>
      <c r="G10" s="34">
        <f>SUMIF('Nhật kí Xuất - Nhập kho'!$D$6:$D$11,"Nước mắm",'Nhật kí Xuất - Nhập kho'!$G$6:$G$11)</f>
        <v>0</v>
      </c>
      <c r="H10" s="34">
        <f>SUMIF('Nhật kí Xuất - Nhập kho'!$D$6:$D$135,"Nước mắm",'Nhật kí Xuất - Nhập kho'!$H$6:$H$135)</f>
        <v>21.5</v>
      </c>
      <c r="I10" s="35">
        <f aca="true" t="shared" si="0" ref="I10:I17">F10+G10-H10</f>
        <v>24.15</v>
      </c>
      <c r="J10" s="38"/>
      <c r="K10" s="60"/>
    </row>
    <row r="11" spans="1:11" s="19" customFormat="1" ht="19.5" customHeight="1">
      <c r="A11" s="31">
        <v>4</v>
      </c>
      <c r="B11" s="18" t="s">
        <v>12</v>
      </c>
      <c r="C11" s="18" t="s">
        <v>13</v>
      </c>
      <c r="D11" s="37"/>
      <c r="E11" s="42" t="s">
        <v>48</v>
      </c>
      <c r="F11" s="33">
        <f>VLOOKUP(B11,'Tồn kho tháng 6'!$C$4:$F$13,4,0)</f>
        <v>18.143</v>
      </c>
      <c r="G11" s="34">
        <f>SUMIF('Nhật kí Xuất - Nhập kho'!$D$6:$D$11,"Nước tương",'Nhật kí Xuất - Nhập kho'!$G$6:$G$11)</f>
        <v>0</v>
      </c>
      <c r="H11" s="34">
        <f>SUMIF('Nhật kí Xuất - Nhập kho'!$D$6:$D$135,"Nước tương",'Nhật kí Xuất - Nhập kho'!$H$6:$H$135)</f>
        <v>0</v>
      </c>
      <c r="I11" s="35">
        <f t="shared" si="0"/>
        <v>18.143</v>
      </c>
      <c r="J11" s="38"/>
      <c r="K11" s="60"/>
    </row>
    <row r="12" spans="1:11" s="19" customFormat="1" ht="19.5" customHeight="1">
      <c r="A12" s="31">
        <v>5</v>
      </c>
      <c r="B12" s="18" t="s">
        <v>14</v>
      </c>
      <c r="C12" s="18" t="s">
        <v>15</v>
      </c>
      <c r="D12" s="37"/>
      <c r="E12" s="42" t="s">
        <v>6</v>
      </c>
      <c r="F12" s="33">
        <f>VLOOKUP(B12,'Tồn kho tháng 6'!$C$4:$F$13,4,0)</f>
        <v>2.201</v>
      </c>
      <c r="G12" s="34">
        <f>SUMIF('Nhật kí Xuất - Nhập kho'!$D$6:$D$11,"Bột canh",'Nhật kí Xuất - Nhập kho'!$G$6:$G$11)</f>
        <v>0</v>
      </c>
      <c r="H12" s="34">
        <f>SUMIF('Nhật kí Xuất - Nhập kho'!$D$6:$D$135,"Bột canh",'Nhật kí Xuất - Nhập kho'!$H$6:$H$135)</f>
        <v>0.2</v>
      </c>
      <c r="I12" s="35">
        <f t="shared" si="0"/>
        <v>2.001</v>
      </c>
      <c r="J12" s="38"/>
      <c r="K12" s="60"/>
    </row>
    <row r="13" spans="1:11" s="19" customFormat="1" ht="19.5" customHeight="1">
      <c r="A13" s="31">
        <v>6</v>
      </c>
      <c r="B13" s="18" t="s">
        <v>16</v>
      </c>
      <c r="C13" s="18" t="s">
        <v>17</v>
      </c>
      <c r="D13" s="40"/>
      <c r="E13" s="42" t="s">
        <v>6</v>
      </c>
      <c r="F13" s="33">
        <f>VLOOKUP(B13,'Tồn kho tháng 6'!$C$4:$F$13,4,0)</f>
        <v>18.6</v>
      </c>
      <c r="G13" s="34">
        <f>SUMIF('Nhật kí Xuất - Nhập kho'!$D$6:$D$11,"Hạt nêm",'Nhật kí Xuất - Nhập kho'!$G$6:$G$11)</f>
        <v>0</v>
      </c>
      <c r="H13" s="34">
        <f>SUMIF('Nhật kí Xuất - Nhập kho'!$D$6:$D$135,"Hạt nêm",'Nhật kí Xuất - Nhập kho'!$H$6:$H$135)</f>
        <v>3.6999999999999997</v>
      </c>
      <c r="I13" s="35">
        <f t="shared" si="0"/>
        <v>14.900000000000002</v>
      </c>
      <c r="J13" s="41"/>
      <c r="K13" s="60"/>
    </row>
    <row r="14" spans="1:11" s="19" customFormat="1" ht="19.5" customHeight="1">
      <c r="A14" s="31">
        <v>7</v>
      </c>
      <c r="B14" s="18" t="s">
        <v>18</v>
      </c>
      <c r="C14" s="18" t="s">
        <v>19</v>
      </c>
      <c r="D14" s="40"/>
      <c r="E14" s="42" t="s">
        <v>6</v>
      </c>
      <c r="F14" s="33">
        <f>VLOOKUP(B14,'Tồn kho tháng 6'!$C$4:$F$13,4,0)</f>
        <v>15.326</v>
      </c>
      <c r="G14" s="34">
        <f>SUMIF('Nhật kí Xuất - Nhập kho'!$D$6:$D$11,"Bột ngọt",'Nhật kí Xuất - Nhập kho'!$G$6:$G$11)</f>
        <v>0</v>
      </c>
      <c r="H14" s="34">
        <f>SUMIF('Nhật kí Xuất - Nhập kho'!$D$6:$D$135,"Bột ngọt",'Nhật kí Xuất - Nhập kho'!$H$6:$H$135)</f>
        <v>1.5999999999999999</v>
      </c>
      <c r="I14" s="35">
        <f t="shared" si="0"/>
        <v>13.726</v>
      </c>
      <c r="J14" s="38"/>
      <c r="K14" s="60"/>
    </row>
    <row r="15" spans="1:11" s="19" customFormat="1" ht="19.5" customHeight="1">
      <c r="A15" s="31">
        <v>8</v>
      </c>
      <c r="B15" s="18" t="s">
        <v>20</v>
      </c>
      <c r="C15" s="18" t="s">
        <v>21</v>
      </c>
      <c r="D15" s="40"/>
      <c r="E15" s="42" t="s">
        <v>6</v>
      </c>
      <c r="F15" s="33">
        <f>VLOOKUP(B15,'Tồn kho tháng 6'!$C$4:$F$13,4,0)</f>
        <v>47.5</v>
      </c>
      <c r="G15" s="34">
        <f>SUMIF('Nhật kí Xuất - Nhập kho'!$D$6:$D$11,"Muối",'Nhật kí Xuất - Nhập kho'!$G$6:$G$11)</f>
        <v>0</v>
      </c>
      <c r="H15" s="34">
        <f>SUMIF('Nhật kí Xuất - Nhập kho'!$D$6:$D$135,"Muối",'Nhật kí Xuất - Nhập kho'!$H$6:$H$135)</f>
        <v>5.5</v>
      </c>
      <c r="I15" s="35">
        <f t="shared" si="0"/>
        <v>42</v>
      </c>
      <c r="J15" s="41"/>
      <c r="K15" s="60"/>
    </row>
    <row r="16" spans="1:11" s="19" customFormat="1" ht="19.5" customHeight="1">
      <c r="A16" s="31">
        <v>9</v>
      </c>
      <c r="B16" s="18" t="s">
        <v>22</v>
      </c>
      <c r="C16" s="18" t="s">
        <v>23</v>
      </c>
      <c r="D16" s="37"/>
      <c r="E16" s="42" t="s">
        <v>6</v>
      </c>
      <c r="F16" s="33">
        <f>VLOOKUP(B16,'Tồn kho tháng 6'!$C$4:$F$13,4,0)</f>
        <v>13.5</v>
      </c>
      <c r="G16" s="34">
        <f>SUMIF('Nhật kí Xuất - Nhập kho'!$D$6:$D$11,"Đường",'Nhật kí Xuất - Nhập kho'!$G$6:$G$11)</f>
        <v>0</v>
      </c>
      <c r="H16" s="34">
        <f>SUMIF('Nhật kí Xuất - Nhập kho'!$D$6:$D$135,"Đường",'Nhật kí Xuất - Nhập kho'!$H$6:$H$135)</f>
        <v>13.5</v>
      </c>
      <c r="I16" s="35">
        <f>F16+G16-H16</f>
        <v>0</v>
      </c>
      <c r="J16" s="41"/>
      <c r="K16" s="60"/>
    </row>
    <row r="17" spans="1:11" s="19" customFormat="1" ht="19.5" customHeight="1">
      <c r="A17" s="31">
        <v>10</v>
      </c>
      <c r="B17" s="18" t="s">
        <v>24</v>
      </c>
      <c r="C17" s="18" t="s">
        <v>25</v>
      </c>
      <c r="D17" s="37"/>
      <c r="E17" s="42" t="s">
        <v>6</v>
      </c>
      <c r="F17" s="33">
        <f>VLOOKUP(B17,'Tồn kho tháng 6'!$C$4:$F$13,4,0)</f>
        <v>0</v>
      </c>
      <c r="G17" s="34">
        <f>SUMIF('Nhật kí Xuất - Nhập kho'!$D$6:$D$11,"Tiêu",'Nhật kí Xuất - Nhập kho'!$G$6:$G$11)</f>
        <v>0</v>
      </c>
      <c r="H17" s="34">
        <f>SUMIF('Nhật kí Xuất - Nhập kho'!$D$6:$D$11,"Tiêu",'Nhật kí Xuất - Nhập kho'!$H$6:$H$11)</f>
        <v>0</v>
      </c>
      <c r="I17" s="35">
        <f t="shared" si="0"/>
        <v>0</v>
      </c>
      <c r="J17" s="38"/>
      <c r="K17" s="60"/>
    </row>
    <row r="18" spans="1:11" s="19" customFormat="1" ht="19.5" customHeight="1">
      <c r="A18" s="75" t="s">
        <v>49</v>
      </c>
      <c r="B18" s="75"/>
      <c r="C18" s="75"/>
      <c r="D18" s="20" t="s">
        <v>50</v>
      </c>
      <c r="E18" s="20"/>
      <c r="F18" s="20"/>
      <c r="G18" s="16"/>
      <c r="H18" s="20"/>
      <c r="I18" s="16"/>
      <c r="J18" s="21"/>
      <c r="K18" s="60"/>
    </row>
    <row r="19" spans="1:11" ht="19.5" customHeight="1">
      <c r="A19" s="82" t="s">
        <v>51</v>
      </c>
      <c r="B19" s="82"/>
      <c r="C19" s="82"/>
      <c r="D19" s="22" t="s">
        <v>51</v>
      </c>
      <c r="E19" s="22"/>
      <c r="F19" s="22"/>
      <c r="G19" s="23"/>
      <c r="H19" s="22"/>
      <c r="I19" s="23"/>
      <c r="K19" s="60"/>
    </row>
    <row r="20" ht="19.5" customHeight="1"/>
    <row r="21" ht="19.5" customHeight="1"/>
    <row r="22" spans="1:10" s="21" customFormat="1" ht="19.5" customHeight="1">
      <c r="A22" s="15"/>
      <c r="B22" s="11"/>
      <c r="C22" s="12"/>
      <c r="D22" s="11"/>
      <c r="E22" s="15"/>
      <c r="F22" s="13"/>
      <c r="G22" s="14"/>
      <c r="H22" s="13"/>
      <c r="I22" s="14"/>
      <c r="J22" s="12"/>
    </row>
  </sheetData>
  <sheetProtection/>
  <mergeCells count="15">
    <mergeCell ref="A18:C18"/>
    <mergeCell ref="A4:J4"/>
    <mergeCell ref="H6:H7"/>
    <mergeCell ref="I6:I7"/>
    <mergeCell ref="J6:J7"/>
    <mergeCell ref="A19:C19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2530p</dc:creator>
  <cp:keywords/>
  <dc:description/>
  <cp:lastModifiedBy>Windows User</cp:lastModifiedBy>
  <dcterms:created xsi:type="dcterms:W3CDTF">2014-03-26T08:09:20Z</dcterms:created>
  <dcterms:modified xsi:type="dcterms:W3CDTF">2018-08-07T10:11:08Z</dcterms:modified>
  <cp:category/>
  <cp:version/>
  <cp:contentType/>
  <cp:contentStatus/>
</cp:coreProperties>
</file>