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2"/>
  </bookViews>
  <sheets>
    <sheet name="Tồn kho tháng 04" sheetId="1" r:id="rId1"/>
    <sheet name="Nhật kí Xuất - Nhập kho" sheetId="2" r:id="rId2"/>
    <sheet name="Tổng hợp Xuất - Nhập - Tồn" sheetId="3" r:id="rId3"/>
  </sheets>
  <externalReferences>
    <externalReference r:id="rId6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<sst xmlns="http://schemas.openxmlformats.org/spreadsheetml/2006/main" count="120" uniqueCount="64">
  <si>
    <t>Nước mắm</t>
  </si>
  <si>
    <t>Gạo</t>
  </si>
  <si>
    <t>kg</t>
  </si>
  <si>
    <t>Dầu ăn</t>
  </si>
  <si>
    <t>lít</t>
  </si>
  <si>
    <t>Nước tương</t>
  </si>
  <si>
    <t>Bột canh</t>
  </si>
  <si>
    <t>Hạt nêm</t>
  </si>
  <si>
    <t>Bột ngọt</t>
  </si>
  <si>
    <t>Muối</t>
  </si>
  <si>
    <t>Đường</t>
  </si>
  <si>
    <t>Tiêu</t>
  </si>
  <si>
    <t>THẺ KHO</t>
  </si>
  <si>
    <t>NGÀY</t>
  </si>
  <si>
    <t>DIỄN GIẢI</t>
  </si>
  <si>
    <t>NHẬP</t>
  </si>
  <si>
    <t>XUẤT</t>
  </si>
  <si>
    <t>GHI CHÚ</t>
  </si>
  <si>
    <t>STT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</si>
  <si>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</si>
  <si>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</si>
  <si>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</si>
  <si>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</si>
  <si>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</si>
  <si>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</si>
  <si>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</si>
  <si>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</si>
  <si>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</si>
  <si>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</si>
  <si>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</si>
  <si>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</si>
  <si>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</si>
  <si>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Người lập biểu</t>
  </si>
  <si>
    <t>Kế toán trưởng</t>
  </si>
  <si>
    <t>(Ký, họ tên)</t>
  </si>
  <si>
    <t>GA</t>
  </si>
  <si>
    <t>DA</t>
  </si>
  <si>
    <t>NM</t>
  </si>
  <si>
    <t>NT</t>
  </si>
  <si>
    <t>BC</t>
  </si>
  <si>
    <t>HN</t>
  </si>
  <si>
    <t>BN</t>
  </si>
  <si>
    <t>MU</t>
  </si>
  <si>
    <t>DU</t>
  </si>
  <si>
    <t>TI</t>
  </si>
  <si>
    <t>ĐVT</t>
  </si>
  <si>
    <t>TÊN NVL</t>
  </si>
  <si>
    <t>Mã NVL</t>
  </si>
  <si>
    <t>Tên NVL</t>
  </si>
  <si>
    <t>DVT</t>
  </si>
  <si>
    <t xml:space="preserve">Số dư đầu tháng </t>
  </si>
  <si>
    <t>NHU YẾU PHẨM HuẾ</t>
  </si>
  <si>
    <t xml:space="preserve">      NGƯỜI TÔI CƯU MANG
HUẾ- KHO NHU YẾU PHẨM</t>
  </si>
  <si>
    <t>Đoàn Thị Khánh Ly</t>
  </si>
  <si>
    <t>KHO NHU YẾU PHẨM TẠI HUẾ</t>
  </si>
  <si>
    <t>TỒN KHO THÁNG 04.2017</t>
  </si>
  <si>
    <t>Tháng 05.2017</t>
  </si>
  <si>
    <t>lit</t>
  </si>
  <si>
    <t>KT</t>
  </si>
  <si>
    <t>Khẩu trang</t>
  </si>
  <si>
    <t>cái</t>
  </si>
  <si>
    <t>hộp</t>
  </si>
  <si>
    <t>Ngày 31.5.2017</t>
  </si>
  <si>
    <t>Khẩu Trang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</si>
</sst>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63"/>
      <name val="Inheri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/>
      <protection/>
    </xf>
    <xf numFmtId="43" fontId="7" fillId="0" borderId="10" xfId="42" applyFont="1" applyBorder="1" applyAlignment="1">
      <alignment/>
    </xf>
    <xf numFmtId="164" fontId="10" fillId="0" borderId="10" xfId="42" applyNumberFormat="1" applyFont="1" applyBorder="1" applyAlignment="1">
      <alignment/>
    </xf>
    <xf numFmtId="164" fontId="10" fillId="0" borderId="10" xfId="42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5" fillId="0" borderId="10" xfId="42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/>
    </xf>
    <xf numFmtId="164" fontId="6" fillId="34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5.8515625" style="0" customWidth="1"/>
  </cols>
  <sheetData>
    <row r="1" spans="2:6" ht="15">
      <c r="B1" s="56" t="s">
        <v>51</v>
      </c>
      <c r="C1" s="56"/>
      <c r="D1" s="56"/>
      <c r="E1" s="56"/>
      <c r="F1" s="56"/>
    </row>
    <row r="2" spans="2:6" ht="15">
      <c r="B2" s="57" t="s">
        <v>55</v>
      </c>
      <c r="C2" s="57"/>
      <c r="D2" s="57"/>
      <c r="E2" s="57"/>
      <c r="F2" s="57"/>
    </row>
    <row r="3" spans="2:11" ht="29.25" customHeight="1">
      <c r="B3" s="51" t="s">
        <v>18</v>
      </c>
      <c r="C3" s="51" t="s">
        <v>47</v>
      </c>
      <c r="D3" s="51" t="s">
        <v>48</v>
      </c>
      <c r="E3" s="51" t="s">
        <v>49</v>
      </c>
      <c r="F3" s="51" t="s">
        <v>50</v>
      </c>
      <c r="K3" s="55"/>
    </row>
    <row r="4" spans="2:6" ht="15">
      <c r="B4" s="46">
        <v>1</v>
      </c>
      <c r="C4" s="49" t="s">
        <v>35</v>
      </c>
      <c r="D4" s="45" t="s">
        <v>1</v>
      </c>
      <c r="E4" s="46" t="s">
        <v>2</v>
      </c>
      <c r="F4" s="47">
        <v>35</v>
      </c>
    </row>
    <row r="5" spans="2:6" ht="15">
      <c r="B5" s="46">
        <v>2</v>
      </c>
      <c r="C5" s="49" t="s">
        <v>36</v>
      </c>
      <c r="D5" s="45" t="s">
        <v>3</v>
      </c>
      <c r="E5" s="46" t="s">
        <v>4</v>
      </c>
      <c r="F5" s="47">
        <v>3</v>
      </c>
    </row>
    <row r="6" spans="2:6" ht="15">
      <c r="B6" s="46">
        <v>3</v>
      </c>
      <c r="C6" s="49" t="s">
        <v>37</v>
      </c>
      <c r="D6" s="45" t="s">
        <v>0</v>
      </c>
      <c r="E6" s="46" t="s">
        <v>4</v>
      </c>
      <c r="F6" s="47">
        <v>7.5</v>
      </c>
    </row>
    <row r="7" spans="2:6" ht="15">
      <c r="B7" s="46">
        <v>4</v>
      </c>
      <c r="C7" s="49" t="s">
        <v>38</v>
      </c>
      <c r="D7" s="45" t="s">
        <v>5</v>
      </c>
      <c r="E7" s="46" t="s">
        <v>4</v>
      </c>
      <c r="F7" s="47">
        <v>5.2</v>
      </c>
    </row>
    <row r="8" spans="2:6" ht="15">
      <c r="B8" s="46">
        <v>5</v>
      </c>
      <c r="C8" s="49" t="s">
        <v>39</v>
      </c>
      <c r="D8" s="45" t="s">
        <v>6</v>
      </c>
      <c r="E8" s="46" t="s">
        <v>2</v>
      </c>
      <c r="F8" s="47">
        <v>5</v>
      </c>
    </row>
    <row r="9" spans="2:6" ht="15">
      <c r="B9" s="46">
        <v>6</v>
      </c>
      <c r="C9" s="49" t="s">
        <v>40</v>
      </c>
      <c r="D9" s="45" t="s">
        <v>7</v>
      </c>
      <c r="E9" s="46" t="s">
        <v>2</v>
      </c>
      <c r="F9" s="47">
        <v>975</v>
      </c>
    </row>
    <row r="10" spans="2:6" ht="15">
      <c r="B10" s="46">
        <v>7</v>
      </c>
      <c r="C10" s="49" t="s">
        <v>41</v>
      </c>
      <c r="D10" s="45" t="s">
        <v>8</v>
      </c>
      <c r="E10" s="46" t="s">
        <v>2</v>
      </c>
      <c r="F10" s="47">
        <v>1</v>
      </c>
    </row>
    <row r="11" spans="2:6" ht="15">
      <c r="B11" s="46">
        <v>8</v>
      </c>
      <c r="C11" s="49" t="s">
        <v>42</v>
      </c>
      <c r="D11" s="45" t="s">
        <v>9</v>
      </c>
      <c r="E11" s="46" t="s">
        <v>2</v>
      </c>
      <c r="F11" s="47">
        <v>4</v>
      </c>
    </row>
    <row r="12" spans="2:6" ht="15">
      <c r="B12" s="46">
        <v>9</v>
      </c>
      <c r="C12" s="49" t="s">
        <v>43</v>
      </c>
      <c r="D12" s="45" t="s">
        <v>10</v>
      </c>
      <c r="E12" s="46" t="s">
        <v>2</v>
      </c>
      <c r="F12" s="47"/>
    </row>
    <row r="13" spans="2:6" ht="15">
      <c r="B13" s="46">
        <v>10</v>
      </c>
      <c r="C13" s="49" t="s">
        <v>44</v>
      </c>
      <c r="D13" s="45" t="s">
        <v>11</v>
      </c>
      <c r="E13" s="46" t="s">
        <v>2</v>
      </c>
      <c r="F13" s="47"/>
    </row>
    <row r="14" spans="2:6" ht="15">
      <c r="B14" s="46">
        <v>11</v>
      </c>
      <c r="C14" s="50" t="s">
        <v>58</v>
      </c>
      <c r="D14" s="48" t="s">
        <v>59</v>
      </c>
      <c r="E14" s="46" t="s">
        <v>60</v>
      </c>
      <c r="F14" s="47"/>
    </row>
    <row r="15" spans="2:6" ht="15">
      <c r="B15" s="46">
        <v>12</v>
      </c>
      <c r="C15" s="50"/>
      <c r="D15" s="48"/>
      <c r="E15" s="46"/>
      <c r="F15" s="47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00390625" style="27" bestFit="1" customWidth="1"/>
    <col min="2" max="3" width="15.421875" style="2" customWidth="1"/>
    <col min="4" max="4" width="18.421875" style="2" customWidth="1"/>
    <col min="5" max="5" width="7.8515625" style="2" customWidth="1"/>
    <col min="6" max="6" width="33.140625" style="1" customWidth="1"/>
    <col min="7" max="8" width="12.28125" style="1" customWidth="1"/>
    <col min="9" max="9" width="22.421875" style="29" customWidth="1"/>
    <col min="10" max="10" width="9.140625" style="2" customWidth="1"/>
    <col min="11" max="16384" width="9.140625" style="1" customWidth="1"/>
  </cols>
  <sheetData>
    <row r="1" spans="1:10" ht="33.75" customHeight="1">
      <c r="A1" s="58" t="s">
        <v>52</v>
      </c>
      <c r="B1" s="59"/>
      <c r="C1" s="59"/>
      <c r="D1" s="59"/>
      <c r="E1" s="59"/>
      <c r="F1" s="59"/>
      <c r="G1" s="59"/>
      <c r="H1" s="59"/>
      <c r="J1" s="1"/>
    </row>
    <row r="2" spans="1:10" ht="30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1"/>
    </row>
    <row r="3" spans="1:10" ht="20.25">
      <c r="A3" s="62" t="s">
        <v>62</v>
      </c>
      <c r="B3" s="63"/>
      <c r="C3" s="63"/>
      <c r="D3" s="63"/>
      <c r="E3" s="63"/>
      <c r="F3" s="63"/>
      <c r="G3" s="63"/>
      <c r="H3" s="63"/>
      <c r="I3" s="63"/>
      <c r="J3" s="1"/>
    </row>
    <row r="4" spans="6:10" ht="16.5">
      <c r="F4" s="2"/>
      <c r="G4" s="2"/>
      <c r="H4" s="2"/>
      <c r="I4" s="30"/>
      <c r="J4" s="1"/>
    </row>
    <row r="5" spans="1:9" s="11" customFormat="1" ht="30.75" customHeight="1">
      <c r="A5" s="9" t="s">
        <v>18</v>
      </c>
      <c r="B5" s="9" t="s">
        <v>13</v>
      </c>
      <c r="C5" s="9" t="s">
        <v>47</v>
      </c>
      <c r="D5" s="9" t="s">
        <v>46</v>
      </c>
      <c r="E5" s="9" t="s">
        <v>45</v>
      </c>
      <c r="F5" s="10" t="s">
        <v>14</v>
      </c>
      <c r="G5" s="10" t="s">
        <v>15</v>
      </c>
      <c r="H5" s="10" t="s">
        <v>16</v>
      </c>
      <c r="I5" s="32" t="s">
        <v>17</v>
      </c>
    </row>
    <row r="6" spans="1:10" ht="16.5">
      <c r="A6" s="28">
        <v>1</v>
      </c>
      <c r="B6" s="5"/>
      <c r="C6" s="49" t="s">
        <v>35</v>
      </c>
      <c r="D6" s="26" t="str">
        <f>VLOOKUP(C6,'Tồn kho tháng 04'!$C$4:$D$13,2,0)</f>
        <v>Gạo</v>
      </c>
      <c r="E6" s="5" t="str">
        <f>VLOOKUP(C6,'Tồn kho tháng 04'!$C$4:$E$13,3,0)</f>
        <v>kg</v>
      </c>
      <c r="F6" s="3"/>
      <c r="G6" s="4">
        <v>150</v>
      </c>
      <c r="H6" s="25"/>
      <c r="I6" s="52"/>
      <c r="J6" s="1"/>
    </row>
    <row r="7" spans="1:10" ht="16.5">
      <c r="A7" s="28">
        <v>2</v>
      </c>
      <c r="B7" s="5"/>
      <c r="C7" s="49" t="s">
        <v>36</v>
      </c>
      <c r="D7" s="26" t="str">
        <f>VLOOKUP(C7,'Tồn kho tháng 04'!$C$4:$D$13,2,0)</f>
        <v>Dầu ăn</v>
      </c>
      <c r="E7" s="5" t="str">
        <f>VLOOKUP(C7,'Tồn kho tháng 04'!$C$4:$E$13,3,0)</f>
        <v>lít</v>
      </c>
      <c r="F7" s="3"/>
      <c r="G7" s="4">
        <v>10</v>
      </c>
      <c r="H7" s="25"/>
      <c r="I7" s="53"/>
      <c r="J7" s="1"/>
    </row>
    <row r="8" spans="1:10" ht="16.5">
      <c r="A8" s="28">
        <v>3</v>
      </c>
      <c r="B8" s="5"/>
      <c r="C8" s="49" t="s">
        <v>37</v>
      </c>
      <c r="D8" s="26" t="str">
        <f>VLOOKUP(C8,'Tồn kho tháng 04'!$C$4:$D$13,2,0)</f>
        <v>Nước mắm</v>
      </c>
      <c r="E8" s="5" t="str">
        <f>VLOOKUP(C8,'Tồn kho tháng 04'!$C$4:$E$13,3,0)</f>
        <v>lít</v>
      </c>
      <c r="F8" s="3"/>
      <c r="G8" s="4">
        <v>9</v>
      </c>
      <c r="H8" s="25"/>
      <c r="I8" s="53"/>
      <c r="J8" s="1"/>
    </row>
    <row r="9" spans="1:10" ht="16.5">
      <c r="A9" s="28">
        <v>4</v>
      </c>
      <c r="B9" s="5"/>
      <c r="C9" s="49" t="s">
        <v>38</v>
      </c>
      <c r="D9" s="26" t="str">
        <f>VLOOKUP(C9,'Tồn kho tháng 04'!$C$4:$D$13,2,0)</f>
        <v>Nước tương</v>
      </c>
      <c r="E9" s="5" t="s">
        <v>57</v>
      </c>
      <c r="F9" s="3"/>
      <c r="G9" s="4">
        <v>4</v>
      </c>
      <c r="H9" s="25"/>
      <c r="I9" s="53"/>
      <c r="J9" s="1"/>
    </row>
    <row r="10" spans="1:10" ht="16.5">
      <c r="A10" s="28">
        <v>5</v>
      </c>
      <c r="B10" s="5"/>
      <c r="C10" s="49" t="s">
        <v>39</v>
      </c>
      <c r="D10" s="26" t="str">
        <f>VLOOKUP(C10,'Tồn kho tháng 04'!$C$4:$D$13,2,0)</f>
        <v>Bột canh</v>
      </c>
      <c r="E10" s="5" t="s">
        <v>2</v>
      </c>
      <c r="F10" s="3"/>
      <c r="G10" s="4">
        <v>9.75</v>
      </c>
      <c r="I10" s="53"/>
      <c r="J10" s="1"/>
    </row>
    <row r="11" spans="1:10" ht="16.5">
      <c r="A11" s="28">
        <v>6</v>
      </c>
      <c r="B11" s="5"/>
      <c r="C11" s="49" t="s">
        <v>40</v>
      </c>
      <c r="D11" s="26" t="str">
        <f>VLOOKUP(C11,'Tồn kho tháng 04'!$C$4:$D$13,2,0)</f>
        <v>Hạt nêm</v>
      </c>
      <c r="E11" s="5" t="str">
        <f>VLOOKUP(C11,'Tồn kho tháng 04'!$C$4:$E$13,3,0)</f>
        <v>kg</v>
      </c>
      <c r="F11" s="3"/>
      <c r="G11" s="25">
        <v>4.9</v>
      </c>
      <c r="H11" s="25"/>
      <c r="I11" s="53"/>
      <c r="J11" s="1"/>
    </row>
    <row r="12" spans="1:10" ht="16.5">
      <c r="A12" s="28">
        <v>7</v>
      </c>
      <c r="B12" s="5"/>
      <c r="C12" s="49" t="s">
        <v>41</v>
      </c>
      <c r="D12" s="26" t="str">
        <f>VLOOKUP(C12,'Tồn kho tháng 04'!$C$4:$D$13,2,0)</f>
        <v>Bột ngọt</v>
      </c>
      <c r="E12" s="5" t="str">
        <f>VLOOKUP(C12,'Tồn kho tháng 04'!$C$4:$E$13,3,0)</f>
        <v>kg</v>
      </c>
      <c r="F12" s="3"/>
      <c r="G12" s="4">
        <v>4.27</v>
      </c>
      <c r="H12" s="25"/>
      <c r="I12" s="53"/>
      <c r="J12" s="1"/>
    </row>
    <row r="13" spans="1:10" ht="16.5">
      <c r="A13" s="28">
        <v>8</v>
      </c>
      <c r="B13" s="5"/>
      <c r="C13" s="49" t="s">
        <v>42</v>
      </c>
      <c r="D13" s="26" t="str">
        <f>VLOOKUP(C13,'Tồn kho tháng 04'!$C$4:$D$13,2,0)</f>
        <v>Muối</v>
      </c>
      <c r="E13" s="5" t="str">
        <f>VLOOKUP(C13,'Tồn kho tháng 04'!$C$4:$E$13,3,0)</f>
        <v>kg</v>
      </c>
      <c r="F13" s="3"/>
      <c r="G13" s="4">
        <v>10</v>
      </c>
      <c r="H13" s="25"/>
      <c r="I13" s="53"/>
      <c r="J13" s="1"/>
    </row>
    <row r="14" spans="1:10" ht="16.5">
      <c r="A14" s="28">
        <v>9</v>
      </c>
      <c r="B14" s="5"/>
      <c r="C14" s="49" t="s">
        <v>43</v>
      </c>
      <c r="D14" s="26" t="str">
        <f>VLOOKUP(C14,'Tồn kho tháng 04'!$C$4:$D$13,2,0)</f>
        <v>Đường</v>
      </c>
      <c r="E14" s="5" t="str">
        <f>VLOOKUP(C14,'Tồn kho tháng 04'!$C$4:$E$13,3,0)</f>
        <v>kg</v>
      </c>
      <c r="F14" s="3"/>
      <c r="G14" s="25">
        <v>10</v>
      </c>
      <c r="H14" s="25"/>
      <c r="I14" s="54"/>
      <c r="J14" s="1"/>
    </row>
    <row r="15" spans="1:10" ht="16.5">
      <c r="A15" s="28">
        <v>10</v>
      </c>
      <c r="B15" s="5"/>
      <c r="C15" s="49" t="s">
        <v>44</v>
      </c>
      <c r="D15" s="26" t="str">
        <f>VLOOKUP(C15,'Tồn kho tháng 04'!$C$4:$D$13,2,0)</f>
        <v>Tiêu</v>
      </c>
      <c r="E15" s="5" t="str">
        <f>VLOOKUP(C15,'Tồn kho tháng 04'!$C$4:$E$13,3,0)</f>
        <v>kg</v>
      </c>
      <c r="F15" s="3"/>
      <c r="G15" s="4">
        <v>1</v>
      </c>
      <c r="H15" s="25"/>
      <c r="I15" s="31"/>
      <c r="J15" s="1"/>
    </row>
    <row r="16" spans="1:10" ht="16.5">
      <c r="A16" s="28">
        <v>11</v>
      </c>
      <c r="B16" s="5"/>
      <c r="C16" s="49" t="s">
        <v>58</v>
      </c>
      <c r="D16" s="26" t="s">
        <v>59</v>
      </c>
      <c r="E16" s="5" t="s">
        <v>61</v>
      </c>
      <c r="F16" s="3"/>
      <c r="G16" s="4">
        <v>2</v>
      </c>
      <c r="H16" s="25"/>
      <c r="I16" s="31"/>
      <c r="J16" s="1"/>
    </row>
    <row r="17" spans="1:10" ht="16.5">
      <c r="A17" s="75"/>
      <c r="B17" s="76"/>
      <c r="C17" s="77"/>
      <c r="D17" s="78"/>
      <c r="E17" s="76"/>
      <c r="F17" s="2"/>
      <c r="G17" s="79"/>
      <c r="H17" s="80"/>
      <c r="I17" s="30"/>
      <c r="J17" s="1"/>
    </row>
  </sheetData>
  <sheetProtection/>
  <autoFilter ref="B5:I5">
    <sortState ref="B6:I17">
      <sortCondition sortBy="value" ref="B6:B17"/>
    </sortState>
  </autoFilter>
  <mergeCells count="3">
    <mergeCell ref="A1:H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E13" sqref="E13"/>
    </sheetView>
  </sheetViews>
  <sheetFormatPr defaultColWidth="22.57421875" defaultRowHeight="15"/>
  <cols>
    <col min="1" max="1" width="4.421875" style="16" customWidth="1"/>
    <col min="2" max="2" width="8.8515625" style="12" customWidth="1"/>
    <col min="3" max="3" width="22.57421875" style="13" customWidth="1"/>
    <col min="4" max="4" width="8.140625" style="12" hidden="1" customWidth="1"/>
    <col min="5" max="5" width="5.140625" style="16" bestFit="1" customWidth="1"/>
    <col min="6" max="6" width="20.28125" style="14" customWidth="1"/>
    <col min="7" max="7" width="22.140625" style="15" customWidth="1"/>
    <col min="8" max="8" width="22.8515625" style="14" customWidth="1"/>
    <col min="9" max="9" width="16.140625" style="15" customWidth="1"/>
    <col min="10" max="10" width="16.28125" style="13" customWidth="1"/>
    <col min="11" max="253" width="9.140625" style="13" customWidth="1"/>
    <col min="254" max="254" width="4.421875" style="13" customWidth="1"/>
    <col min="255" max="255" width="8.8515625" style="13" customWidth="1"/>
    <col min="256" max="16384" width="22.57421875" style="13" customWidth="1"/>
  </cols>
  <sheetData>
    <row r="1" spans="1:3" ht="19.5" customHeight="1">
      <c r="A1" s="66" t="s">
        <v>54</v>
      </c>
      <c r="B1" s="66"/>
      <c r="C1" s="66"/>
    </row>
    <row r="2" ht="19.5" customHeight="1"/>
    <row r="3" spans="1:10" ht="19.5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9.5" customHeight="1">
      <c r="A4" s="67" t="s">
        <v>56</v>
      </c>
      <c r="B4" s="67"/>
      <c r="C4" s="67"/>
      <c r="D4" s="67"/>
      <c r="E4" s="67"/>
      <c r="F4" s="67"/>
      <c r="G4" s="67"/>
      <c r="H4" s="67"/>
      <c r="I4" s="67"/>
      <c r="J4" s="67"/>
    </row>
    <row r="5" spans="1:9" ht="19.5" customHeight="1">
      <c r="A5" s="6" t="s">
        <v>20</v>
      </c>
      <c r="B5" s="6"/>
      <c r="C5" s="6"/>
      <c r="D5" s="7" t="s">
        <v>21</v>
      </c>
      <c r="E5" s="6"/>
      <c r="F5" s="6"/>
      <c r="G5" s="8"/>
      <c r="H5" s="6"/>
      <c r="I5" s="8"/>
    </row>
    <row r="6" spans="1:10" s="18" customFormat="1" ht="19.5" customHeight="1">
      <c r="A6" s="68" t="s">
        <v>22</v>
      </c>
      <c r="B6" s="68" t="s">
        <v>23</v>
      </c>
      <c r="C6" s="70" t="s">
        <v>24</v>
      </c>
      <c r="D6" s="68" t="s">
        <v>25</v>
      </c>
      <c r="E6" s="68" t="s">
        <v>26</v>
      </c>
      <c r="F6" s="68" t="s">
        <v>27</v>
      </c>
      <c r="G6" s="71" t="s">
        <v>28</v>
      </c>
      <c r="H6" s="68" t="s">
        <v>29</v>
      </c>
      <c r="I6" s="71" t="s">
        <v>30</v>
      </c>
      <c r="J6" s="74" t="s">
        <v>31</v>
      </c>
    </row>
    <row r="7" spans="1:10" s="18" customFormat="1" ht="19.5" customHeight="1">
      <c r="A7" s="69"/>
      <c r="B7" s="69"/>
      <c r="C7" s="69"/>
      <c r="D7" s="69"/>
      <c r="E7" s="69"/>
      <c r="F7" s="69"/>
      <c r="G7" s="72"/>
      <c r="H7" s="69"/>
      <c r="I7" s="72"/>
      <c r="J7" s="74"/>
    </row>
    <row r="8" spans="1:10" s="20" customFormat="1" ht="19.5" customHeight="1">
      <c r="A8" s="33">
        <v>1</v>
      </c>
      <c r="B8" s="19" t="s">
        <v>35</v>
      </c>
      <c r="C8" s="19" t="s">
        <v>1</v>
      </c>
      <c r="D8" s="34" t="e">
        <f>VLOOKUP('[1]Tổng hợp'!B10,'[1]Nguyên vật liệu'!$A$5:$F$21,2,0)</f>
        <v>#N/A</v>
      </c>
      <c r="E8" s="44" t="s">
        <v>2</v>
      </c>
      <c r="F8" s="35">
        <v>35</v>
      </c>
      <c r="G8" s="36">
        <f>SUMIF('Nhật kí Xuất - Nhập kho'!$D$6:$D$16,"Gạo",'Nhật kí Xuất - Nhập kho'!$G$6:$G$16)</f>
        <v>150</v>
      </c>
      <c r="H8" s="36">
        <f>SUMIF('Nhật kí Xuất - Nhập kho'!$D$6:$D$16,"Gạo",'Nhật kí Xuất - Nhập kho'!$H$6:$H$16)</f>
        <v>0</v>
      </c>
      <c r="I8" s="37">
        <f>F8+G8-H8</f>
        <v>185</v>
      </c>
      <c r="J8" s="38"/>
    </row>
    <row r="9" spans="1:10" s="20" customFormat="1" ht="19.5" customHeight="1">
      <c r="A9" s="33">
        <v>2</v>
      </c>
      <c r="B9" s="19" t="s">
        <v>36</v>
      </c>
      <c r="C9" s="19" t="s">
        <v>3</v>
      </c>
      <c r="D9" s="39"/>
      <c r="E9" s="44" t="s">
        <v>4</v>
      </c>
      <c r="F9" s="35">
        <v>3</v>
      </c>
      <c r="G9" s="36">
        <f>SUMIF('Nhật kí Xuất - Nhập kho'!$D$6:$D$16,"Dầu ăn",'Nhật kí Xuất - Nhập kho'!$G$6:$G$16)</f>
        <v>10</v>
      </c>
      <c r="H9" s="36">
        <f>SUMIF('Nhật kí Xuất - Nhập kho'!$D$6:$D$16,"Dầu ăn",'Nhật kí Xuất - Nhập kho'!$H$6:$H$16)</f>
        <v>0</v>
      </c>
      <c r="I9" s="37">
        <f aca="true" t="shared" si="0" ref="I9:I18">F9+G9-H9</f>
        <v>13</v>
      </c>
      <c r="J9" s="40"/>
    </row>
    <row r="10" spans="1:10" s="20" customFormat="1" ht="19.5" customHeight="1">
      <c r="A10" s="33">
        <v>3</v>
      </c>
      <c r="B10" s="19" t="s">
        <v>37</v>
      </c>
      <c r="C10" s="19" t="s">
        <v>0</v>
      </c>
      <c r="D10" s="41"/>
      <c r="E10" s="44" t="s">
        <v>4</v>
      </c>
      <c r="F10" s="35">
        <v>7.5</v>
      </c>
      <c r="G10" s="36">
        <f>SUMIF('Nhật kí Xuất - Nhập kho'!$D$6:$D$16,"Nước mắm",'Nhật kí Xuất - Nhập kho'!$G$6:$G$16)</f>
        <v>9</v>
      </c>
      <c r="H10" s="36">
        <f>SUMIF('Nhật kí Xuất - Nhập kho'!$D$6:$D$16,"Nước mắm",'Nhật kí Xuất - Nhập kho'!$H$6:$H$16)</f>
        <v>0</v>
      </c>
      <c r="I10" s="37">
        <f t="shared" si="0"/>
        <v>16.5</v>
      </c>
      <c r="J10" s="40"/>
    </row>
    <row r="11" spans="1:10" s="20" customFormat="1" ht="19.5" customHeight="1">
      <c r="A11" s="33">
        <v>4</v>
      </c>
      <c r="B11" s="19" t="s">
        <v>38</v>
      </c>
      <c r="C11" s="19" t="s">
        <v>5</v>
      </c>
      <c r="D11" s="39"/>
      <c r="E11" s="44" t="s">
        <v>4</v>
      </c>
      <c r="F11" s="35">
        <v>5.2</v>
      </c>
      <c r="G11" s="36">
        <f>SUMIF('Nhật kí Xuất - Nhập kho'!$D$6:$D$16,"Nước tương",'Nhật kí Xuất - Nhập kho'!$G$6:$G$16)</f>
        <v>4</v>
      </c>
      <c r="H11" s="36">
        <f>SUMIF('Nhật kí Xuất - Nhập kho'!$D$6:$D$16,"Nước tương",'Nhật kí Xuất - Nhập kho'!$H$6:$H$16)</f>
        <v>0</v>
      </c>
      <c r="I11" s="37">
        <f t="shared" si="0"/>
        <v>9.2</v>
      </c>
      <c r="J11" s="40"/>
    </row>
    <row r="12" spans="1:10" s="20" customFormat="1" ht="19.5" customHeight="1">
      <c r="A12" s="33">
        <v>5</v>
      </c>
      <c r="B12" s="19" t="s">
        <v>39</v>
      </c>
      <c r="C12" s="19" t="s">
        <v>6</v>
      </c>
      <c r="D12" s="39"/>
      <c r="E12" s="44" t="s">
        <v>2</v>
      </c>
      <c r="F12" s="35">
        <v>5</v>
      </c>
      <c r="G12" s="36">
        <f>SUMIF('Nhật kí Xuất - Nhập kho'!$D$6:$D$16,"Bột canh",'Nhật kí Xuất - Nhập kho'!$G$6:$G$16)</f>
        <v>9.75</v>
      </c>
      <c r="H12" s="36">
        <f>SUMIF('Nhật kí Xuất - Nhập kho'!$D$6:$D$16,"Bột canh",'Nhật kí Xuất - Nhập kho'!$H$6:$H$16)</f>
        <v>0</v>
      </c>
      <c r="I12" s="37">
        <f t="shared" si="0"/>
        <v>14.75</v>
      </c>
      <c r="J12" s="40"/>
    </row>
    <row r="13" spans="1:10" s="20" customFormat="1" ht="19.5" customHeight="1">
      <c r="A13" s="33">
        <v>6</v>
      </c>
      <c r="B13" s="19" t="s">
        <v>40</v>
      </c>
      <c r="C13" s="19" t="s">
        <v>7</v>
      </c>
      <c r="D13" s="42"/>
      <c r="E13" s="81" t="s">
        <v>2</v>
      </c>
      <c r="F13" s="35">
        <v>3</v>
      </c>
      <c r="G13" s="36">
        <f>SUMIF('Nhật kí Xuất - Nhập kho'!$D$6:$D$16,"Hạt nêm",'Nhật kí Xuất - Nhập kho'!$G$6:$G$16)</f>
        <v>4.9</v>
      </c>
      <c r="H13" s="36">
        <f>SUMIF('Nhật kí Xuất - Nhập kho'!$D$6:$D$16,"Hạt nêm",'Nhật kí Xuất - Nhập kho'!$H$6:$H$16)</f>
        <v>0</v>
      </c>
      <c r="I13" s="37">
        <f t="shared" si="0"/>
        <v>7.9</v>
      </c>
      <c r="J13" s="43"/>
    </row>
    <row r="14" spans="1:10" s="20" customFormat="1" ht="19.5" customHeight="1">
      <c r="A14" s="33">
        <v>7</v>
      </c>
      <c r="B14" s="19" t="s">
        <v>41</v>
      </c>
      <c r="C14" s="19" t="s">
        <v>8</v>
      </c>
      <c r="D14" s="42"/>
      <c r="E14" s="44" t="s">
        <v>2</v>
      </c>
      <c r="F14" s="35">
        <v>1</v>
      </c>
      <c r="G14" s="36">
        <f>SUMIF('Nhật kí Xuất - Nhập kho'!$D$6:$D$16,"Bột ngọt",'Nhật kí Xuất - Nhập kho'!$G$6:$G$16)</f>
        <v>4.27</v>
      </c>
      <c r="H14" s="36">
        <f>SUMIF('Nhật kí Xuất - Nhập kho'!$D$6:$D$16,"Bột ngọt",'Nhật kí Xuất - Nhập kho'!$H$6:$H$16)</f>
        <v>0</v>
      </c>
      <c r="I14" s="37">
        <f t="shared" si="0"/>
        <v>5.27</v>
      </c>
      <c r="J14" s="40"/>
    </row>
    <row r="15" spans="1:10" s="20" customFormat="1" ht="19.5" customHeight="1">
      <c r="A15" s="33">
        <v>8</v>
      </c>
      <c r="B15" s="19" t="s">
        <v>42</v>
      </c>
      <c r="C15" s="19" t="s">
        <v>9</v>
      </c>
      <c r="D15" s="42"/>
      <c r="E15" s="44" t="s">
        <v>2</v>
      </c>
      <c r="F15" s="35">
        <v>3</v>
      </c>
      <c r="G15" s="36">
        <f>SUMIF('Nhật kí Xuất - Nhập kho'!$D$6:$D$16,"Muối",'Nhật kí Xuất - Nhập kho'!$G$6:$G$16)</f>
        <v>10</v>
      </c>
      <c r="H15" s="36">
        <f>SUMIF('Nhật kí Xuất - Nhập kho'!$D$6:$D$16,"Muối",'Nhật kí Xuất - Nhập kho'!$H$6:$H$16)</f>
        <v>0</v>
      </c>
      <c r="I15" s="37">
        <f t="shared" si="0"/>
        <v>13</v>
      </c>
      <c r="J15" s="43"/>
    </row>
    <row r="16" spans="1:10" s="20" customFormat="1" ht="19.5" customHeight="1">
      <c r="A16" s="33">
        <v>9</v>
      </c>
      <c r="B16" s="19" t="s">
        <v>43</v>
      </c>
      <c r="C16" s="19" t="s">
        <v>10</v>
      </c>
      <c r="D16" s="39"/>
      <c r="E16" s="44" t="s">
        <v>2</v>
      </c>
      <c r="F16" s="35">
        <v>0</v>
      </c>
      <c r="G16" s="36">
        <f>SUMIF('Nhật kí Xuất - Nhập kho'!$D$6:$D$16,"Đường",'Nhật kí Xuất - Nhập kho'!$G$6:$G$16)</f>
        <v>10</v>
      </c>
      <c r="H16" s="36">
        <f>SUMIF('Nhật kí Xuất - Nhập kho'!$D$6:$D$16,"Đường",'Nhật kí Xuất - Nhập kho'!$H$6:$H$16)</f>
        <v>0</v>
      </c>
      <c r="I16" s="37">
        <f t="shared" si="0"/>
        <v>10</v>
      </c>
      <c r="J16" s="43"/>
    </row>
    <row r="17" spans="1:10" s="20" customFormat="1" ht="19.5" customHeight="1">
      <c r="A17" s="33">
        <v>10</v>
      </c>
      <c r="B17" s="19" t="s">
        <v>44</v>
      </c>
      <c r="C17" s="19" t="s">
        <v>11</v>
      </c>
      <c r="D17" s="39"/>
      <c r="E17" s="44" t="s">
        <v>2</v>
      </c>
      <c r="F17" s="35">
        <v>0</v>
      </c>
      <c r="G17" s="36">
        <f>SUMIF('Nhật kí Xuất - Nhập kho'!$D$6:$D$16,"Tiêu",'Nhật kí Xuất - Nhập kho'!$G$6:$G$16)</f>
        <v>1</v>
      </c>
      <c r="H17" s="36">
        <f>SUMIF('Nhật kí Xuất - Nhập kho'!$D$6:$D$16,"Tiêu",'Nhật kí Xuất - Nhập kho'!$H$6:$H$16)</f>
        <v>0</v>
      </c>
      <c r="I17" s="37">
        <f>F17+G17-H17</f>
        <v>1</v>
      </c>
      <c r="J17" s="40"/>
    </row>
    <row r="18" spans="1:10" s="20" customFormat="1" ht="19.5" customHeight="1">
      <c r="A18" s="33">
        <v>11</v>
      </c>
      <c r="B18" s="19" t="s">
        <v>58</v>
      </c>
      <c r="C18" s="19" t="s">
        <v>63</v>
      </c>
      <c r="D18" s="39"/>
      <c r="E18" s="44" t="s">
        <v>61</v>
      </c>
      <c r="F18" s="35"/>
      <c r="G18" s="36">
        <v>2</v>
      </c>
      <c r="H18" s="36">
        <f>SUMIF('Nhật kí Xuất - Nhập kho'!$D$6:$D$16,"Tiêu",'Nhật kí Xuất - Nhập kho'!$H$6:$H$16)</f>
        <v>0</v>
      </c>
      <c r="I18" s="37">
        <v>2</v>
      </c>
      <c r="J18" s="40"/>
    </row>
    <row r="19" spans="1:10" s="20" customFormat="1" ht="19.5" customHeight="1">
      <c r="A19" s="73" t="s">
        <v>32</v>
      </c>
      <c r="B19" s="73"/>
      <c r="C19" s="73"/>
      <c r="D19" s="21" t="s">
        <v>33</v>
      </c>
      <c r="E19" s="21"/>
      <c r="F19" s="21"/>
      <c r="G19" s="17"/>
      <c r="H19" s="21"/>
      <c r="I19" s="17"/>
      <c r="J19" s="22"/>
    </row>
    <row r="20" spans="1:9" ht="19.5" customHeight="1">
      <c r="A20" s="65" t="s">
        <v>34</v>
      </c>
      <c r="B20" s="65"/>
      <c r="C20" s="65"/>
      <c r="D20" s="23" t="s">
        <v>34</v>
      </c>
      <c r="E20" s="23"/>
      <c r="F20" s="23"/>
      <c r="G20" s="24"/>
      <c r="H20" s="23"/>
      <c r="I20" s="24"/>
    </row>
    <row r="21" spans="2:3" ht="19.5" customHeight="1">
      <c r="B21" s="64" t="s">
        <v>53</v>
      </c>
      <c r="C21" s="64"/>
    </row>
    <row r="22" ht="19.5" customHeight="1"/>
    <row r="23" spans="1:10" s="22" customFormat="1" ht="19.5" customHeight="1">
      <c r="A23" s="16"/>
      <c r="B23" s="12"/>
      <c r="C23" s="13"/>
      <c r="D23" s="12"/>
      <c r="E23" s="16"/>
      <c r="F23" s="14"/>
      <c r="G23" s="15"/>
      <c r="H23" s="14"/>
      <c r="I23" s="15"/>
      <c r="J23" s="13"/>
    </row>
  </sheetData>
  <sheetProtection/>
  <mergeCells count="16">
    <mergeCell ref="G6:G7"/>
    <mergeCell ref="A19:C19"/>
    <mergeCell ref="A4:J4"/>
    <mergeCell ref="H6:H7"/>
    <mergeCell ref="I6:I7"/>
    <mergeCell ref="J6:J7"/>
    <mergeCell ref="B21:C21"/>
    <mergeCell ref="A20:C20"/>
    <mergeCell ref="A1:C1"/>
    <mergeCell ref="A3:J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PhuBinh</cp:lastModifiedBy>
  <dcterms:created xsi:type="dcterms:W3CDTF">2014-03-26T08:09:20Z</dcterms:created>
  <dcterms:modified xsi:type="dcterms:W3CDTF">2017-06-01T09:04:19Z</dcterms:modified>
  <cp:category/>
  <cp:version/>
  <cp:contentType/>
  <cp:contentStatus/>
</cp:coreProperties>
</file>